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ожайского, 3-1" sheetId="2" r:id="rId1"/>
  </sheets>
  <definedNames>
    <definedName name="_xlnm.Print_Area" localSheetId="0">'можайского, 3-1'!$A$1:$F$36</definedName>
  </definedNames>
  <calcPr calcId="125725" refMode="R1C1"/>
</workbook>
</file>

<file path=xl/calcChain.xml><?xml version="1.0" encoding="utf-8"?>
<calcChain xmlns="http://schemas.openxmlformats.org/spreadsheetml/2006/main">
  <c r="D20" i="2"/>
  <c r="D27"/>
  <c r="D19" s="1"/>
  <c r="E34"/>
  <c r="F27" l="1"/>
  <c r="F26"/>
  <c r="F20"/>
  <c r="F17"/>
  <c r="F14"/>
  <c r="F31"/>
  <c r="F30"/>
  <c r="F29"/>
  <c r="F21"/>
  <c r="F22"/>
  <c r="F23"/>
  <c r="F24"/>
  <c r="F25"/>
  <c r="F28"/>
  <c r="F34" l="1"/>
  <c r="C5"/>
  <c r="C18" l="1"/>
  <c r="C16"/>
  <c r="C21"/>
  <c r="C22"/>
  <c r="C29"/>
  <c r="C30"/>
  <c r="D31" l="1"/>
  <c r="D15" s="1"/>
  <c r="D13" s="1"/>
  <c r="D33" s="1"/>
  <c r="C20"/>
  <c r="C19" s="1"/>
  <c r="C31" s="1"/>
  <c r="C15" l="1"/>
  <c r="C13" s="1"/>
  <c r="C33" s="1"/>
</calcChain>
</file>

<file path=xl/sharedStrings.xml><?xml version="1.0" encoding="utf-8"?>
<sst xmlns="http://schemas.openxmlformats.org/spreadsheetml/2006/main" count="45" uniqueCount="44">
  <si>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</si>
  <si>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</si>
  <si>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</si>
  <si>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</si>
  <si>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</si>
  <si>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</si>
  <si>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</si>
  <si>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</si>
  <si>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</si>
  <si>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</si>
  <si>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</si>
  <si>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</si>
  <si>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</si>
  <si>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</si>
  <si>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</si>
  <si>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</si>
  <si>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</si>
  <si>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</si>
  <si>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</si>
  <si>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</si>
  <si>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</si>
  <si>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</si>
  <si>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</si>
  <si>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</si>
  <si>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</si>
  <si>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</si>
  <si>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 xml:space="preserve">в т.ч.содержание общедомовых коммуникаций </t>
  </si>
  <si>
    <t>Дератизация, дезинсекция подвалов</t>
  </si>
  <si>
    <t>в т.ч.сброс снега с крыш</t>
  </si>
  <si>
    <t>Всего содержание и техническое обслуживание</t>
  </si>
  <si>
    <t>1</t>
  </si>
  <si>
    <t>2.1</t>
  </si>
  <si>
    <t>2.2</t>
  </si>
  <si>
    <t>2.3</t>
  </si>
  <si>
    <t>2.4</t>
  </si>
  <si>
    <t>2.5</t>
  </si>
  <si>
    <t>Обслуживание домофона</t>
  </si>
  <si>
    <t>Содержание и техническое обслуживание 2 лифта</t>
  </si>
  <si>
    <r>
      <t xml:space="preserve">Руб/м2 норматив                       </t>
    </r>
    <r>
      <rPr>
        <b/>
        <sz val="8"/>
        <rFont val="Calibri"/>
        <family val="2"/>
        <charset val="204"/>
        <scheme val="minor"/>
      </rPr>
      <t xml:space="preserve">  </t>
    </r>
  </si>
  <si>
    <t>Директор ООО "Дом - Сервис"                                                                                       В.О.Воловик</t>
  </si>
  <si>
    <t>4329,6м2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</si>
  <si>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Можайского, 3/1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</si>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</sst>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5" zoomScaleNormal="100" workbookViewId="0">
      <selection activeCell="B36" sqref="B36"/>
    </sheetView>
  </sheetViews>
  <sheetFormatPr defaultColWidth="5" defaultRowHeight="15"/>
  <cols>
    <col min="1" max="1" width="6.625" style="18" customWidth="1"/>
    <col min="2" max="2" width="77.125" style="2" customWidth="1"/>
    <col min="3" max="3" width="12.125" style="2" hidden="1" customWidth="1"/>
    <col min="4" max="4" width="12.125" style="2" customWidth="1"/>
    <col min="5" max="5" width="12.125" style="17" hidden="1" customWidth="1"/>
    <col min="6" max="6" width="12.375" style="45" hidden="1" customWidth="1"/>
    <col min="7" max="7" width="7.125" style="2" customWidth="1"/>
    <col min="8" max="10" width="5" style="2"/>
    <col min="11" max="11" width="7.375" style="2" customWidth="1"/>
    <col min="12" max="16384" width="5" style="2"/>
  </cols>
  <sheetData>
    <row r="1" spans="1:6">
      <c r="A1" s="13"/>
      <c r="B1" s="1"/>
    </row>
    <row r="2" spans="1:6" ht="51.75" customHeight="1">
      <c r="A2" s="67" t="s">
        <v>42</v>
      </c>
      <c r="B2" s="67"/>
      <c r="C2" s="67"/>
      <c r="D2" s="43"/>
      <c r="E2" s="47"/>
    </row>
    <row r="3" spans="1:6" ht="21" customHeight="1">
      <c r="A3" s="13"/>
      <c r="B3" s="20" t="s">
        <v>41</v>
      </c>
    </row>
    <row r="4" spans="1:6" s="3" customFormat="1" ht="18" customHeight="1">
      <c r="A4" s="66" t="s">
        <v>0</v>
      </c>
      <c r="B4" s="66"/>
      <c r="C4" s="66"/>
      <c r="D4" s="59"/>
      <c r="E4" s="48"/>
      <c r="F4" s="46"/>
    </row>
    <row r="5" spans="1:6" s="3" customFormat="1" ht="15.75" hidden="1">
      <c r="A5" s="4" t="s">
        <v>1</v>
      </c>
      <c r="B5" s="4"/>
      <c r="C5" s="40">
        <f>C6+C7</f>
        <v>4329.6000000000004</v>
      </c>
      <c r="D5" s="60"/>
      <c r="E5" s="49"/>
      <c r="F5" s="46"/>
    </row>
    <row r="6" spans="1:6" s="3" customFormat="1" ht="15.75" hidden="1">
      <c r="A6" s="42" t="s">
        <v>2</v>
      </c>
      <c r="B6" s="42"/>
      <c r="C6" s="41">
        <v>3779</v>
      </c>
      <c r="D6" s="61"/>
      <c r="E6" s="50"/>
      <c r="F6" s="46"/>
    </row>
    <row r="7" spans="1:6" s="3" customFormat="1" ht="15.75" hidden="1">
      <c r="A7" s="42" t="s">
        <v>3</v>
      </c>
      <c r="B7" s="42"/>
      <c r="C7" s="41">
        <v>550.6</v>
      </c>
      <c r="D7" s="61"/>
      <c r="E7" s="50"/>
      <c r="F7" s="46"/>
    </row>
    <row r="8" spans="1:6" s="3" customFormat="1" ht="15.75" hidden="1">
      <c r="A8" s="4" t="s">
        <v>4</v>
      </c>
      <c r="B8" s="4"/>
      <c r="C8" s="39">
        <v>7</v>
      </c>
      <c r="D8" s="62"/>
      <c r="E8" s="51"/>
      <c r="F8" s="46"/>
    </row>
    <row r="9" spans="1:6" s="3" customFormat="1" ht="15.75" hidden="1">
      <c r="A9" s="4" t="s">
        <v>5</v>
      </c>
      <c r="B9" s="4"/>
      <c r="C9" s="39">
        <v>2</v>
      </c>
      <c r="D9" s="62"/>
      <c r="E9" s="51"/>
      <c r="F9" s="46"/>
    </row>
    <row r="10" spans="1:6" s="3" customFormat="1" ht="15.75" hidden="1">
      <c r="A10" s="4" t="s">
        <v>6</v>
      </c>
      <c r="B10" s="4"/>
      <c r="C10" s="39">
        <v>80</v>
      </c>
      <c r="D10" s="62"/>
      <c r="E10" s="51"/>
      <c r="F10" s="46"/>
    </row>
    <row r="11" spans="1:6" s="3" customFormat="1" ht="15.75" hidden="1">
      <c r="A11" s="4" t="s">
        <v>7</v>
      </c>
      <c r="B11" s="4"/>
      <c r="C11" s="52">
        <v>2</v>
      </c>
      <c r="D11" s="62"/>
      <c r="E11" s="51"/>
      <c r="F11" s="46"/>
    </row>
    <row r="12" spans="1:6" ht="39.75" customHeight="1">
      <c r="A12" s="14" t="s">
        <v>8</v>
      </c>
      <c r="B12" s="5" t="s">
        <v>9</v>
      </c>
      <c r="C12" s="21" t="s">
        <v>38</v>
      </c>
      <c r="D12" s="21" t="s">
        <v>38</v>
      </c>
      <c r="E12" s="53"/>
      <c r="F12" s="58" t="s">
        <v>40</v>
      </c>
    </row>
    <row r="13" spans="1:6" ht="20.25" customHeight="1">
      <c r="A13" s="34"/>
      <c r="B13" s="7" t="s">
        <v>29</v>
      </c>
      <c r="C13" s="19">
        <f>C14+C15</f>
        <v>17.442658875338751</v>
      </c>
      <c r="D13" s="19">
        <f>D14+D15</f>
        <v>17.443940379403791</v>
      </c>
      <c r="E13" s="54"/>
      <c r="F13" s="55"/>
    </row>
    <row r="14" spans="1:6" s="17" customFormat="1" ht="17.25" customHeight="1">
      <c r="A14" s="25" t="s">
        <v>30</v>
      </c>
      <c r="B14" s="24" t="s">
        <v>37</v>
      </c>
      <c r="C14" s="26">
        <v>3.51</v>
      </c>
      <c r="D14" s="26">
        <v>3.51</v>
      </c>
      <c r="E14" s="26">
        <v>2.2400000000000002</v>
      </c>
      <c r="F14" s="55">
        <f>E14*4329.6</f>
        <v>9698.3040000000019</v>
      </c>
    </row>
    <row r="15" spans="1:6" s="17" customFormat="1" ht="20.25" customHeight="1">
      <c r="A15" s="27" t="s">
        <v>21</v>
      </c>
      <c r="B15" s="24" t="s">
        <v>25</v>
      </c>
      <c r="C15" s="26">
        <f>C16+C17+C18+C19+C31</f>
        <v>13.932658875338753</v>
      </c>
      <c r="D15" s="26">
        <f>D16+D17+D18+D19+D31</f>
        <v>13.93394037940379</v>
      </c>
      <c r="E15" s="26"/>
      <c r="F15" s="55"/>
    </row>
    <row r="16" spans="1:6" s="17" customFormat="1" ht="16.5" customHeight="1">
      <c r="A16" s="27" t="s">
        <v>31</v>
      </c>
      <c r="B16" s="28" t="s">
        <v>10</v>
      </c>
      <c r="C16" s="26">
        <f>2.07*(C10)*2.5*235/(C5)/12</f>
        <v>1.8725748337028822</v>
      </c>
      <c r="D16" s="26">
        <v>0.74</v>
      </c>
      <c r="E16" s="26"/>
      <c r="F16" s="55"/>
    </row>
    <row r="17" spans="1:7" s="17" customFormat="1" ht="18.75" customHeight="1">
      <c r="A17" s="27" t="s">
        <v>32</v>
      </c>
      <c r="B17" s="29" t="s">
        <v>11</v>
      </c>
      <c r="C17" s="26">
        <v>0.62</v>
      </c>
      <c r="D17" s="26">
        <v>0.62</v>
      </c>
      <c r="E17" s="26">
        <v>0.62</v>
      </c>
      <c r="F17" s="55">
        <f>E17*4329.6</f>
        <v>2684.3520000000003</v>
      </c>
    </row>
    <row r="18" spans="1:7" s="17" customFormat="1" ht="18.75" hidden="1" customHeight="1">
      <c r="A18" s="27" t="s">
        <v>33</v>
      </c>
      <c r="B18" s="35" t="s">
        <v>36</v>
      </c>
      <c r="C18" s="26">
        <f>55*C10/C5</f>
        <v>1.0162601626016259</v>
      </c>
      <c r="D18" s="26"/>
      <c r="E18" s="26"/>
      <c r="F18" s="55"/>
    </row>
    <row r="19" spans="1:7" s="17" customFormat="1" ht="30">
      <c r="A19" s="27" t="s">
        <v>34</v>
      </c>
      <c r="B19" s="24" t="s">
        <v>12</v>
      </c>
      <c r="C19" s="26">
        <f>C20+C26+C27+C29+C30</f>
        <v>8.5199457994579948</v>
      </c>
      <c r="D19" s="26">
        <f>D20+D26+D27+D29+D30</f>
        <v>10.669945799457992</v>
      </c>
      <c r="E19" s="26"/>
      <c r="F19" s="55"/>
    </row>
    <row r="20" spans="1:7" s="17" customFormat="1" ht="60">
      <c r="A20" s="63"/>
      <c r="B20" s="8" t="s">
        <v>23</v>
      </c>
      <c r="C20" s="16">
        <f>C21+C22+C23+C24+C25</f>
        <v>3.4905173688100519</v>
      </c>
      <c r="D20" s="16">
        <f>3.49051736881005+1.02</f>
        <v>4.5105173688100502</v>
      </c>
      <c r="E20" s="16">
        <v>3.49</v>
      </c>
      <c r="F20" s="55">
        <f>E20*4329.6</f>
        <v>15110.304000000002</v>
      </c>
      <c r="G20" s="57"/>
    </row>
    <row r="21" spans="1:7" s="17" customFormat="1" ht="15" hidden="1" customHeight="1">
      <c r="A21" s="64"/>
      <c r="B21" s="9" t="s">
        <v>13</v>
      </c>
      <c r="C21" s="36">
        <f>1000/C5</f>
        <v>0.23096821877309681</v>
      </c>
      <c r="D21" s="36">
        <v>0.23096821877309681</v>
      </c>
      <c r="E21" s="36"/>
      <c r="F21" s="55">
        <f t="shared" ref="F21:F28" si="0">E21*4329.6</f>
        <v>0</v>
      </c>
    </row>
    <row r="22" spans="1:7" s="17" customFormat="1" ht="15" hidden="1" customHeight="1">
      <c r="A22" s="64"/>
      <c r="B22" s="10" t="s">
        <v>14</v>
      </c>
      <c r="C22" s="23">
        <f>800*2/C5</f>
        <v>0.36954915003695488</v>
      </c>
      <c r="D22" s="23">
        <v>0.36954915003695488</v>
      </c>
      <c r="E22" s="23"/>
      <c r="F22" s="55">
        <f t="shared" si="0"/>
        <v>0</v>
      </c>
    </row>
    <row r="23" spans="1:7" s="17" customFormat="1" ht="15" hidden="1" customHeight="1">
      <c r="A23" s="64"/>
      <c r="B23" s="10" t="s">
        <v>15</v>
      </c>
      <c r="C23" s="23">
        <v>0.16</v>
      </c>
      <c r="D23" s="23">
        <v>0.16</v>
      </c>
      <c r="E23" s="23"/>
      <c r="F23" s="55">
        <f t="shared" si="0"/>
        <v>0</v>
      </c>
    </row>
    <row r="24" spans="1:7" s="17" customFormat="1" ht="15" hidden="1" customHeight="1">
      <c r="A24" s="64"/>
      <c r="B24" s="10" t="s">
        <v>26</v>
      </c>
      <c r="C24" s="23">
        <v>1.36</v>
      </c>
      <c r="D24" s="23">
        <v>1.36</v>
      </c>
      <c r="E24" s="23"/>
      <c r="F24" s="55">
        <f t="shared" si="0"/>
        <v>0</v>
      </c>
    </row>
    <row r="25" spans="1:7" s="17" customFormat="1" ht="15" hidden="1" customHeight="1">
      <c r="A25" s="64"/>
      <c r="B25" s="30" t="s">
        <v>16</v>
      </c>
      <c r="C25" s="37">
        <v>1.37</v>
      </c>
      <c r="D25" s="37">
        <v>1.37</v>
      </c>
      <c r="E25" s="37"/>
      <c r="F25" s="55">
        <f t="shared" si="0"/>
        <v>0</v>
      </c>
    </row>
    <row r="26" spans="1:7" s="17" customFormat="1" ht="51" customHeight="1">
      <c r="A26" s="64"/>
      <c r="B26" s="8" t="s">
        <v>17</v>
      </c>
      <c r="C26" s="23">
        <v>1.96</v>
      </c>
      <c r="D26" s="23">
        <v>1.96</v>
      </c>
      <c r="E26" s="23">
        <v>1.96</v>
      </c>
      <c r="F26" s="55">
        <f>E26*4329.6</f>
        <v>8486.0160000000014</v>
      </c>
    </row>
    <row r="27" spans="1:7" s="17" customFormat="1" ht="45">
      <c r="A27" s="64"/>
      <c r="B27" s="11" t="s">
        <v>18</v>
      </c>
      <c r="C27" s="23">
        <v>2.84</v>
      </c>
      <c r="D27" s="23">
        <f>2.84+1.13</f>
        <v>3.9699999999999998</v>
      </c>
      <c r="E27" s="23">
        <v>2.84</v>
      </c>
      <c r="F27" s="55">
        <f>E27*4329.6</f>
        <v>12296.064</v>
      </c>
    </row>
    <row r="28" spans="1:7" s="17" customFormat="1" ht="15" hidden="1" customHeight="1">
      <c r="A28" s="64"/>
      <c r="B28" s="12" t="s">
        <v>28</v>
      </c>
      <c r="C28" s="23">
        <v>0.28999999999999998</v>
      </c>
      <c r="D28" s="23">
        <v>0.28999999999999998</v>
      </c>
      <c r="E28" s="23"/>
      <c r="F28" s="55">
        <f t="shared" si="0"/>
        <v>0</v>
      </c>
    </row>
    <row r="29" spans="1:7" s="17" customFormat="1" ht="30">
      <c r="A29" s="64"/>
      <c r="B29" s="8" t="s">
        <v>19</v>
      </c>
      <c r="C29" s="16">
        <f>660/C5</f>
        <v>0.1524390243902439</v>
      </c>
      <c r="D29" s="16">
        <v>0.1524390243902439</v>
      </c>
      <c r="E29" s="16">
        <v>7.0000000000000007E-2</v>
      </c>
      <c r="F29" s="55">
        <f>E29*4329.6</f>
        <v>303.07200000000006</v>
      </c>
    </row>
    <row r="30" spans="1:7" s="17" customFormat="1">
      <c r="A30" s="65"/>
      <c r="B30" s="8" t="s">
        <v>27</v>
      </c>
      <c r="C30" s="16">
        <f>4000/C5/12</f>
        <v>7.6989406257698942E-2</v>
      </c>
      <c r="D30" s="16">
        <v>7.6989406257698942E-2</v>
      </c>
      <c r="E30" s="16">
        <v>0.08</v>
      </c>
      <c r="F30" s="55">
        <f>E30*4329.6</f>
        <v>346.36800000000005</v>
      </c>
    </row>
    <row r="31" spans="1:7" s="17" customFormat="1">
      <c r="A31" s="27" t="s">
        <v>35</v>
      </c>
      <c r="B31" s="31" t="s">
        <v>20</v>
      </c>
      <c r="C31" s="26">
        <f>(C14+C16+C17+C18+C19+C32)*0.1</f>
        <v>1.9038780795762502</v>
      </c>
      <c r="D31" s="26">
        <f>(D14+D16+D17+D18+D19+D32)*0.1</f>
        <v>1.9039945799457993</v>
      </c>
      <c r="E31" s="26">
        <v>1.9</v>
      </c>
      <c r="F31" s="55">
        <f>E31*4329.6</f>
        <v>8226.24</v>
      </c>
    </row>
    <row r="32" spans="1:7" s="17" customFormat="1" ht="20.25" customHeight="1">
      <c r="A32" s="27" t="s">
        <v>24</v>
      </c>
      <c r="B32" s="33" t="s">
        <v>22</v>
      </c>
      <c r="C32" s="22">
        <v>3.5</v>
      </c>
      <c r="D32" s="22">
        <v>3.5</v>
      </c>
      <c r="E32" s="26"/>
      <c r="F32" s="55"/>
    </row>
    <row r="33" spans="1:11" ht="29.25" customHeight="1">
      <c r="A33" s="15"/>
      <c r="B33" s="38" t="s">
        <v>43</v>
      </c>
      <c r="C33" s="6">
        <f>C13+C32</f>
        <v>20.942658875338751</v>
      </c>
      <c r="D33" s="6">
        <f>D13+D32</f>
        <v>20.943940379403791</v>
      </c>
      <c r="E33" s="54"/>
      <c r="F33" s="55"/>
      <c r="K33" s="44"/>
    </row>
    <row r="34" spans="1:11" s="17" customFormat="1">
      <c r="A34" s="32"/>
      <c r="E34" s="56">
        <f>SUM(E14:E32)</f>
        <v>13.200000000000001</v>
      </c>
      <c r="F34" s="56">
        <f>SUM(F14:F32)</f>
        <v>57150.720000000008</v>
      </c>
    </row>
    <row r="36" spans="1:11">
      <c r="B36" t="s">
        <v>39</v>
      </c>
    </row>
  </sheetData>
  <mergeCells count="3">
    <mergeCell ref="A20:A30"/>
    <mergeCell ref="A4:C4"/>
    <mergeCell ref="A2:C2"/>
  </mergeCells>
  <pageMargins left="0.59055118110236227" right="0.23622047244094491" top="0.31496062992125984" bottom="0.74803149606299213" header="0.31496062992125984" footer="0.31496062992125984"/>
  <pageSetup paperSize="9" scale="7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можайского, 3-1</vt:lpstr>
      <vt:lpstr>'можайского, 3-1'!Область_печати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2016-10-28T03:08:41Z</dcterms:modified>
</cp:coreProperties>
</file>