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езбок.30-4" sheetId="2" r:id="rId1"/>
  </sheets>
  <definedNames>
    <definedName name="_xlnm.Print_Area" localSheetId="0">'Безбок.30-4'!$A$1:$H$36</definedName>
  </definedNames>
  <calcPr calcId="125725"/>
</workbook>
</file>

<file path=xl/calcChain.xml><?xml version="1.0" encoding="utf-8"?>
<calcChain xmlns="http://schemas.openxmlformats.org/spreadsheetml/2006/main">
  <c r="E23" i="2"/>
  <c r="E24"/>
  <c r="E25"/>
  <c r="E26"/>
  <c r="E19" s="1"/>
  <c r="E27"/>
  <c r="D27"/>
  <c r="D19" s="1"/>
  <c r="H12"/>
  <c r="H16"/>
  <c r="H17"/>
  <c r="H18"/>
  <c r="H19"/>
  <c r="H20"/>
  <c r="H21"/>
  <c r="H22"/>
  <c r="H23"/>
  <c r="H24"/>
  <c r="H25"/>
  <c r="H26"/>
  <c r="H27"/>
  <c r="H28"/>
  <c r="H29"/>
  <c r="H30"/>
  <c r="H31"/>
  <c r="H15"/>
  <c r="G32"/>
  <c r="H32" s="1"/>
  <c r="C23"/>
  <c r="C24"/>
  <c r="C25"/>
  <c r="C26"/>
  <c r="C27"/>
  <c r="D31" l="1"/>
  <c r="D16" s="1"/>
  <c r="C5"/>
  <c r="D13" l="1"/>
  <c r="D33"/>
  <c r="F21"/>
  <c r="F29"/>
  <c r="C29"/>
  <c r="F22"/>
  <c r="C30"/>
  <c r="F30"/>
  <c r="C21" l="1"/>
  <c r="E21"/>
  <c r="F20"/>
  <c r="C20" s="1"/>
  <c r="C19" s="1"/>
  <c r="C22"/>
  <c r="E22"/>
  <c r="E31" l="1"/>
  <c r="E16" s="1"/>
  <c r="C31"/>
  <c r="C16" s="1"/>
  <c r="C13" s="1"/>
  <c r="F19"/>
  <c r="E33" l="1"/>
  <c r="E13"/>
  <c r="F31"/>
  <c r="F16" s="1"/>
  <c r="F13" s="1"/>
  <c r="C33"/>
  <c r="F33" l="1"/>
</calcChain>
</file>

<file path=xl/sharedStrings.xml><?xml version="1.0" encoding="utf-8"?>
<sst xmlns="http://schemas.openxmlformats.org/spreadsheetml/2006/main" count="45" uniqueCount="45">
  <si>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</si>
  <si>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</si>
  <si>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</si>
  <si>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</si>
  <si>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</si>
  <si>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</si>
  <si>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</si>
  <si>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</si>
  <si>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</si>
  <si>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</si>
  <si>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</si>
  <si>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</si>
  <si>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</si>
  <si>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</si>
  <si>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</si>
  <si>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</si>
  <si>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</si>
  <si>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</si>
  <si>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</si>
  <si>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</si>
  <si>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</si>
  <si>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</si>
  <si>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</si>
  <si>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</si>
  <si>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</si>
  <si>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</si>
  <si>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 xml:space="preserve">в т.ч.содержание общедомовых коммуникаций </t>
  </si>
  <si>
    <t>Дератизация, дезинсекция подвалов</t>
  </si>
  <si>
    <t>в т.ч.сброс снега с крыш</t>
  </si>
  <si>
    <t>Директор ООО "Дом Сервис"                                                                                       В.О.Воловик</t>
  </si>
  <si>
    <t>Содержание и техническое обслуживание мусоропровода</t>
  </si>
  <si>
    <t>Всего содержание и техническое обслуживание</t>
  </si>
  <si>
    <t>Содержание и техническое обслуживание 1 лифта</t>
  </si>
  <si>
    <t xml:space="preserve">Руб/м2   норматив            </t>
  </si>
  <si>
    <t>1</t>
  </si>
  <si>
    <t>2.1</t>
  </si>
  <si>
    <t>2.2</t>
  </si>
  <si>
    <t>2.3</t>
  </si>
  <si>
    <t>2.4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</si>
  <si>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Безбокова, 30/1,2,3,4</t>
    </r>
  </si>
  <si>
    <t xml:space="preserve">Руб/м2 </t>
  </si>
  <si>
    <t>Руб/м2                                (с 14.09.15г.)</t>
  </si>
  <si>
    <t>Руб/м2 (конкурс                              с 24.12.15г.)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</si>
  <si>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                                                                                                                              многоквартирного жилого дома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</si>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</sst>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0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2" fontId="0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16" workbookViewId="0">
      <selection activeCell="B37" sqref="B37"/>
    </sheetView>
  </sheetViews>
  <sheetFormatPr defaultColWidth="5" defaultRowHeight="15"/>
  <cols>
    <col min="1" max="1" width="6.625" style="23" customWidth="1"/>
    <col min="2" max="2" width="77.125" style="2" customWidth="1"/>
    <col min="3" max="3" width="13.375" style="2" hidden="1" customWidth="1"/>
    <col min="4" max="4" width="12" style="2" hidden="1" customWidth="1"/>
    <col min="5" max="5" width="12.875" style="2" customWidth="1"/>
    <col min="6" max="6" width="13" style="15" hidden="1" customWidth="1"/>
    <col min="7" max="7" width="8" style="53" hidden="1" customWidth="1"/>
    <col min="8" max="8" width="11.125" style="53" hidden="1" customWidth="1"/>
    <col min="9" max="9" width="12.625" style="2" customWidth="1"/>
    <col min="10" max="16384" width="5" style="2"/>
  </cols>
  <sheetData>
    <row r="1" spans="1:8">
      <c r="A1" s="16"/>
      <c r="B1" s="1"/>
      <c r="C1" s="1"/>
      <c r="D1" s="1"/>
      <c r="E1" s="1"/>
      <c r="F1" s="26"/>
    </row>
    <row r="2" spans="1:8" ht="62.25" customHeight="1">
      <c r="A2" s="61" t="s">
        <v>43</v>
      </c>
      <c r="B2" s="61"/>
      <c r="C2" s="61"/>
      <c r="D2" s="61"/>
      <c r="E2" s="61"/>
      <c r="F2" s="61"/>
    </row>
    <row r="3" spans="1:8" ht="17.25" customHeight="1">
      <c r="A3" s="16"/>
      <c r="B3" s="25" t="s">
        <v>39</v>
      </c>
      <c r="C3" s="25"/>
      <c r="D3" s="25"/>
      <c r="E3" s="25"/>
    </row>
    <row r="4" spans="1:8" s="3" customFormat="1" ht="15.75" hidden="1">
      <c r="A4" s="17"/>
      <c r="B4" s="62" t="s">
        <v>0</v>
      </c>
      <c r="C4" s="62"/>
      <c r="D4" s="62"/>
      <c r="E4" s="62"/>
      <c r="F4" s="62"/>
      <c r="G4" s="17"/>
      <c r="H4" s="17"/>
    </row>
    <row r="5" spans="1:8" s="3" customFormat="1" ht="15.75" hidden="1">
      <c r="A5" s="17"/>
      <c r="B5" s="4" t="s">
        <v>1</v>
      </c>
      <c r="C5" s="63">
        <f>C6+C7</f>
        <v>2216.1999999999998</v>
      </c>
      <c r="D5" s="64"/>
      <c r="E5" s="64"/>
      <c r="F5" s="65"/>
      <c r="G5" s="17"/>
      <c r="H5" s="17"/>
    </row>
    <row r="6" spans="1:8" s="3" customFormat="1" ht="15.75" hidden="1">
      <c r="A6" s="17"/>
      <c r="B6" s="5" t="s">
        <v>2</v>
      </c>
      <c r="C6" s="66">
        <v>1953.1</v>
      </c>
      <c r="D6" s="67"/>
      <c r="E6" s="67"/>
      <c r="F6" s="68"/>
      <c r="G6" s="17"/>
      <c r="H6" s="17"/>
    </row>
    <row r="7" spans="1:8" s="3" customFormat="1" ht="15.75" hidden="1">
      <c r="A7" s="17"/>
      <c r="B7" s="5" t="s">
        <v>3</v>
      </c>
      <c r="C7" s="66">
        <v>263.10000000000002</v>
      </c>
      <c r="D7" s="67"/>
      <c r="E7" s="67"/>
      <c r="F7" s="68"/>
      <c r="G7" s="17"/>
      <c r="H7" s="17"/>
    </row>
    <row r="8" spans="1:8" s="3" customFormat="1" ht="15.75" hidden="1">
      <c r="A8" s="17"/>
      <c r="B8" s="6" t="s">
        <v>4</v>
      </c>
      <c r="C8" s="69">
        <v>9</v>
      </c>
      <c r="D8" s="70"/>
      <c r="E8" s="70"/>
      <c r="F8" s="71"/>
      <c r="G8" s="17"/>
      <c r="H8" s="17"/>
    </row>
    <row r="9" spans="1:8" s="3" customFormat="1" ht="15.75" hidden="1">
      <c r="A9" s="17"/>
      <c r="B9" s="6" t="s">
        <v>5</v>
      </c>
      <c r="C9" s="69">
        <v>1</v>
      </c>
      <c r="D9" s="70"/>
      <c r="E9" s="70"/>
      <c r="F9" s="71"/>
      <c r="G9" s="17"/>
      <c r="H9" s="17"/>
    </row>
    <row r="10" spans="1:8" s="3" customFormat="1" ht="15.75" hidden="1">
      <c r="A10" s="17"/>
      <c r="B10" s="6" t="s">
        <v>6</v>
      </c>
      <c r="C10" s="69">
        <v>45</v>
      </c>
      <c r="D10" s="70"/>
      <c r="E10" s="70"/>
      <c r="F10" s="71"/>
      <c r="G10" s="17"/>
      <c r="H10" s="17"/>
    </row>
    <row r="11" spans="1:8" s="3" customFormat="1" ht="15.75" hidden="1">
      <c r="A11" s="17"/>
      <c r="B11" s="6" t="s">
        <v>7</v>
      </c>
      <c r="C11" s="69">
        <v>1</v>
      </c>
      <c r="D11" s="70"/>
      <c r="E11" s="70"/>
      <c r="F11" s="71"/>
      <c r="G11" s="17"/>
      <c r="H11" s="17"/>
    </row>
    <row r="12" spans="1:8" ht="49.5" customHeight="1">
      <c r="A12" s="18" t="s">
        <v>8</v>
      </c>
      <c r="B12" s="7" t="s">
        <v>9</v>
      </c>
      <c r="C12" s="27" t="s">
        <v>40</v>
      </c>
      <c r="D12" s="27" t="s">
        <v>41</v>
      </c>
      <c r="E12" s="27" t="s">
        <v>42</v>
      </c>
      <c r="F12" s="44" t="s">
        <v>33</v>
      </c>
      <c r="G12" s="54"/>
      <c r="H12" s="55">
        <f>(2219.1+3263+2226.1+2216.2)</f>
        <v>9924.4000000000015</v>
      </c>
    </row>
    <row r="13" spans="1:8" ht="20.25" customHeight="1">
      <c r="A13" s="42"/>
      <c r="B13" s="9" t="s">
        <v>31</v>
      </c>
      <c r="C13" s="24">
        <f>C14+C15+C16</f>
        <v>19.502788659883283</v>
      </c>
      <c r="D13" s="24">
        <f>D14+D15+D16</f>
        <v>19.502788659883283</v>
      </c>
      <c r="E13" s="24">
        <f>E14+E15+E16</f>
        <v>21.454592863953312</v>
      </c>
      <c r="F13" s="45">
        <f>F14+F15+F16</f>
        <v>20.241939235327738</v>
      </c>
      <c r="G13" s="54"/>
      <c r="H13" s="54"/>
    </row>
    <row r="14" spans="1:8" ht="23.25" hidden="1" customHeight="1">
      <c r="A14" s="42"/>
      <c r="B14" s="30" t="s">
        <v>30</v>
      </c>
      <c r="C14" s="43">
        <v>0</v>
      </c>
      <c r="D14" s="43">
        <v>0</v>
      </c>
      <c r="E14" s="43">
        <v>0</v>
      </c>
      <c r="F14" s="46">
        <v>0.96</v>
      </c>
      <c r="G14" s="54"/>
      <c r="H14" s="54"/>
    </row>
    <row r="15" spans="1:8" s="22" customFormat="1" ht="17.25" customHeight="1">
      <c r="A15" s="31" t="s">
        <v>34</v>
      </c>
      <c r="B15" s="30" t="s">
        <v>32</v>
      </c>
      <c r="C15" s="32">
        <v>4.3899999999999997</v>
      </c>
      <c r="D15" s="32">
        <v>4.3899999999999997</v>
      </c>
      <c r="E15" s="32">
        <v>4.3899999999999997</v>
      </c>
      <c r="F15" s="47">
        <v>4.41</v>
      </c>
      <c r="G15" s="55">
        <v>2.39</v>
      </c>
      <c r="H15" s="55">
        <f>G15*(2219.1+3263+2226.1+2216.2)</f>
        <v>23719.316000000006</v>
      </c>
    </row>
    <row r="16" spans="1:8" s="22" customFormat="1" ht="20.25" customHeight="1">
      <c r="A16" s="33" t="s">
        <v>21</v>
      </c>
      <c r="B16" s="30" t="s">
        <v>25</v>
      </c>
      <c r="C16" s="32">
        <f>C17+C18+C19+C31</f>
        <v>15.112788659883284</v>
      </c>
      <c r="D16" s="32">
        <f>D17+D18+D19+D31</f>
        <v>15.112788659883284</v>
      </c>
      <c r="E16" s="32">
        <f>E17+E18+E19+E31</f>
        <v>17.064592863953312</v>
      </c>
      <c r="F16" s="47">
        <f>F17+F18+F19+F31</f>
        <v>14.871939235327737</v>
      </c>
      <c r="G16" s="55"/>
      <c r="H16" s="55">
        <f t="shared" ref="H16:H32" si="0">G16*(2219.1+3263+2226.1+2216.2)</f>
        <v>0</v>
      </c>
    </row>
    <row r="17" spans="1:8" s="22" customFormat="1" ht="16.5" customHeight="1">
      <c r="A17" s="33" t="s">
        <v>35</v>
      </c>
      <c r="B17" s="34" t="s">
        <v>10</v>
      </c>
      <c r="C17" s="32">
        <v>1.61</v>
      </c>
      <c r="D17" s="32">
        <v>0.7</v>
      </c>
      <c r="E17" s="32">
        <v>0.7</v>
      </c>
      <c r="F17" s="47">
        <v>1.61</v>
      </c>
      <c r="G17" s="55"/>
      <c r="H17" s="55">
        <f t="shared" si="0"/>
        <v>0</v>
      </c>
    </row>
    <row r="18" spans="1:8" s="22" customFormat="1" ht="18.75" customHeight="1">
      <c r="A18" s="33" t="s">
        <v>36</v>
      </c>
      <c r="B18" s="35" t="s">
        <v>11</v>
      </c>
      <c r="C18" s="32">
        <v>0.62</v>
      </c>
      <c r="D18" s="32">
        <v>0.62</v>
      </c>
      <c r="E18" s="32">
        <v>0.62</v>
      </c>
      <c r="F18" s="47">
        <v>0.62</v>
      </c>
      <c r="G18" s="55">
        <v>0.62</v>
      </c>
      <c r="H18" s="55">
        <f t="shared" si="0"/>
        <v>6153.1280000000006</v>
      </c>
    </row>
    <row r="19" spans="1:8" s="22" customFormat="1" ht="30">
      <c r="A19" s="33" t="s">
        <v>37</v>
      </c>
      <c r="B19" s="30" t="s">
        <v>12</v>
      </c>
      <c r="C19" s="32">
        <f>C20+C26+C27+C29+C30</f>
        <v>10.974353327166622</v>
      </c>
      <c r="D19" s="32">
        <f>D20+D26+D27+D29+D30</f>
        <v>11.884353327166622</v>
      </c>
      <c r="E19" s="32">
        <f>E20+E26+E27+E29+E30</f>
        <v>13.694175330866647</v>
      </c>
      <c r="F19" s="47">
        <f>F20+F26+F27+F29+F30</f>
        <v>10.666308395752488</v>
      </c>
      <c r="G19" s="55"/>
      <c r="H19" s="55">
        <f t="shared" si="0"/>
        <v>0</v>
      </c>
    </row>
    <row r="20" spans="1:8" s="22" customFormat="1" ht="60">
      <c r="A20" s="58"/>
      <c r="B20" s="10" t="s">
        <v>23</v>
      </c>
      <c r="C20" s="21">
        <f>F20*1.0295</f>
        <v>3.8937759962999734</v>
      </c>
      <c r="D20" s="21">
        <v>3.8937759962999734</v>
      </c>
      <c r="E20" s="21">
        <v>4.88</v>
      </c>
      <c r="F20" s="48">
        <f>F21+F22+F23+F24+F25</f>
        <v>3.7822010648858408</v>
      </c>
      <c r="G20" s="55">
        <v>3.89</v>
      </c>
      <c r="H20" s="55">
        <f t="shared" si="0"/>
        <v>38605.916000000005</v>
      </c>
    </row>
    <row r="21" spans="1:8" s="22" customFormat="1" ht="15" hidden="1" customHeight="1">
      <c r="A21" s="59"/>
      <c r="B21" s="11" t="s">
        <v>13</v>
      </c>
      <c r="C21" s="21">
        <f t="shared" ref="C21:C27" si="1">F21*1.0295</f>
        <v>0.46453388683331837</v>
      </c>
      <c r="D21" s="21">
        <v>0.46453388683331837</v>
      </c>
      <c r="E21" s="21">
        <f t="shared" ref="E21:E27" si="2">F21*1.2898</f>
        <v>0.58198718527208737</v>
      </c>
      <c r="F21" s="49">
        <f>1000/C5</f>
        <v>0.45122281382546703</v>
      </c>
      <c r="G21" s="55"/>
      <c r="H21" s="55">
        <f t="shared" si="0"/>
        <v>0</v>
      </c>
    </row>
    <row r="22" spans="1:8" s="22" customFormat="1" ht="15" hidden="1" customHeight="1">
      <c r="A22" s="59"/>
      <c r="B22" s="12" t="s">
        <v>14</v>
      </c>
      <c r="C22" s="21">
        <f t="shared" si="1"/>
        <v>0.37162710946665467</v>
      </c>
      <c r="D22" s="21">
        <v>0.37162710946665467</v>
      </c>
      <c r="E22" s="21">
        <f t="shared" si="2"/>
        <v>0.46558974821766991</v>
      </c>
      <c r="F22" s="50">
        <f>800/C5</f>
        <v>0.36097825106037362</v>
      </c>
      <c r="G22" s="55"/>
      <c r="H22" s="55">
        <f t="shared" si="0"/>
        <v>0</v>
      </c>
    </row>
    <row r="23" spans="1:8" s="22" customFormat="1" ht="15" hidden="1" customHeight="1">
      <c r="A23" s="59"/>
      <c r="B23" s="12" t="s">
        <v>15</v>
      </c>
      <c r="C23" s="21">
        <f t="shared" si="1"/>
        <v>0.18531</v>
      </c>
      <c r="D23" s="21">
        <v>0.18531</v>
      </c>
      <c r="E23" s="21">
        <f t="shared" si="2"/>
        <v>0.23216400000000001</v>
      </c>
      <c r="F23" s="50">
        <v>0.18</v>
      </c>
      <c r="G23" s="55"/>
      <c r="H23" s="55">
        <f t="shared" si="0"/>
        <v>0</v>
      </c>
    </row>
    <row r="24" spans="1:8" s="22" customFormat="1" ht="15" hidden="1" customHeight="1">
      <c r="A24" s="59"/>
      <c r="B24" s="12" t="s">
        <v>26</v>
      </c>
      <c r="C24" s="21">
        <f t="shared" si="1"/>
        <v>1.48248</v>
      </c>
      <c r="D24" s="21">
        <v>1.48248</v>
      </c>
      <c r="E24" s="21">
        <f t="shared" si="2"/>
        <v>1.8573120000000001</v>
      </c>
      <c r="F24" s="50">
        <v>1.44</v>
      </c>
      <c r="G24" s="55"/>
      <c r="H24" s="55">
        <f t="shared" si="0"/>
        <v>0</v>
      </c>
    </row>
    <row r="25" spans="1:8" s="22" customFormat="1" ht="15" hidden="1" customHeight="1">
      <c r="A25" s="59"/>
      <c r="B25" s="36" t="s">
        <v>16</v>
      </c>
      <c r="C25" s="21">
        <f t="shared" si="1"/>
        <v>1.3898250000000003</v>
      </c>
      <c r="D25" s="21">
        <v>1.3898250000000003</v>
      </c>
      <c r="E25" s="21">
        <f t="shared" si="2"/>
        <v>1.7412300000000003</v>
      </c>
      <c r="F25" s="51">
        <v>1.35</v>
      </c>
      <c r="G25" s="55"/>
      <c r="H25" s="55">
        <f t="shared" si="0"/>
        <v>0</v>
      </c>
    </row>
    <row r="26" spans="1:8" s="22" customFormat="1" ht="51" customHeight="1">
      <c r="A26" s="59"/>
      <c r="B26" s="10" t="s">
        <v>17</v>
      </c>
      <c r="C26" s="21">
        <f t="shared" si="1"/>
        <v>2.3884400000000001</v>
      </c>
      <c r="D26" s="21">
        <v>2.3884400000000001</v>
      </c>
      <c r="E26" s="21">
        <f t="shared" si="2"/>
        <v>2.9923359999999999</v>
      </c>
      <c r="F26" s="50">
        <v>2.3199999999999998</v>
      </c>
      <c r="G26" s="55">
        <v>2.39</v>
      </c>
      <c r="H26" s="55">
        <f t="shared" si="0"/>
        <v>23719.316000000006</v>
      </c>
    </row>
    <row r="27" spans="1:8" s="22" customFormat="1" ht="45">
      <c r="A27" s="59"/>
      <c r="B27" s="13" t="s">
        <v>18</v>
      </c>
      <c r="C27" s="21">
        <f t="shared" si="1"/>
        <v>4.4680300000000006</v>
      </c>
      <c r="D27" s="21">
        <f>4.46803+0.91</f>
        <v>5.3780299999999999</v>
      </c>
      <c r="E27" s="21">
        <f t="shared" si="2"/>
        <v>5.5977319999999997</v>
      </c>
      <c r="F27" s="50">
        <v>4.34</v>
      </c>
      <c r="G27" s="55">
        <v>4.47</v>
      </c>
      <c r="H27" s="55">
        <f t="shared" si="0"/>
        <v>44362.068000000007</v>
      </c>
    </row>
    <row r="28" spans="1:8" s="22" customFormat="1" ht="15" hidden="1" customHeight="1">
      <c r="A28" s="59"/>
      <c r="B28" s="14" t="s">
        <v>28</v>
      </c>
      <c r="C28" s="29">
        <v>0.28999999999999998</v>
      </c>
      <c r="D28" s="29">
        <v>0.28999999999999998</v>
      </c>
      <c r="E28" s="29">
        <v>0.28999999999999998</v>
      </c>
      <c r="F28" s="50">
        <v>0.28999999999999998</v>
      </c>
      <c r="G28" s="55"/>
      <c r="H28" s="55">
        <f t="shared" si="0"/>
        <v>0</v>
      </c>
    </row>
    <row r="29" spans="1:8" s="22" customFormat="1" ht="30">
      <c r="A29" s="59"/>
      <c r="B29" s="10" t="s">
        <v>19</v>
      </c>
      <c r="C29" s="21">
        <f>660/C5/2</f>
        <v>0.14890352856240413</v>
      </c>
      <c r="D29" s="21">
        <v>0.14890352856240413</v>
      </c>
      <c r="E29" s="21">
        <v>0.14890352856240413</v>
      </c>
      <c r="F29" s="48">
        <f>660/C5/2</f>
        <v>0.14890352856240413</v>
      </c>
      <c r="G29" s="55">
        <v>7.0000000000000007E-2</v>
      </c>
      <c r="H29" s="55">
        <f t="shared" si="0"/>
        <v>694.7080000000002</v>
      </c>
    </row>
    <row r="30" spans="1:8" s="22" customFormat="1">
      <c r="A30" s="60"/>
      <c r="B30" s="10" t="s">
        <v>27</v>
      </c>
      <c r="C30" s="21">
        <f>2000/C5/12</f>
        <v>7.5203802304244505E-2</v>
      </c>
      <c r="D30" s="21">
        <v>7.5203802304244505E-2</v>
      </c>
      <c r="E30" s="21">
        <v>7.5203802304244505E-2</v>
      </c>
      <c r="F30" s="48">
        <f>2000/C5/12</f>
        <v>7.5203802304244505E-2</v>
      </c>
      <c r="G30" s="55">
        <v>0.08</v>
      </c>
      <c r="H30" s="55">
        <f t="shared" si="0"/>
        <v>793.95200000000011</v>
      </c>
    </row>
    <row r="31" spans="1:8" s="22" customFormat="1">
      <c r="A31" s="33" t="s">
        <v>38</v>
      </c>
      <c r="B31" s="37" t="s">
        <v>20</v>
      </c>
      <c r="C31" s="38">
        <f>(C14+C15+C17+C18+C19+C32)*0.1</f>
        <v>1.9084353327166621</v>
      </c>
      <c r="D31" s="38">
        <f>(D14+D15+D17+D18+D19+D32)*0.1</f>
        <v>1.9084353327166621</v>
      </c>
      <c r="E31" s="38">
        <f>(E14+E15+E17+E18+E19+E32)*0.1</f>
        <v>2.050417533086665</v>
      </c>
      <c r="F31" s="52">
        <f>(F14+F15+F17+F18+F19+F32)*0.1</f>
        <v>1.9756308395752489</v>
      </c>
      <c r="G31" s="55">
        <v>1.91</v>
      </c>
      <c r="H31" s="55">
        <f t="shared" si="0"/>
        <v>18955.604000000003</v>
      </c>
    </row>
    <row r="32" spans="1:8" s="22" customFormat="1" ht="20.25" customHeight="1">
      <c r="A32" s="33" t="s">
        <v>24</v>
      </c>
      <c r="B32" s="41" t="s">
        <v>22</v>
      </c>
      <c r="C32" s="28">
        <v>1.49</v>
      </c>
      <c r="D32" s="28">
        <v>1.49</v>
      </c>
      <c r="E32" s="28">
        <v>1.1000000000000001</v>
      </c>
      <c r="F32" s="47">
        <v>1.49</v>
      </c>
      <c r="G32" s="57">
        <f>G15+G18+G20+G26+G27+G29+G30+G31</f>
        <v>15.820000000000002</v>
      </c>
      <c r="H32" s="57">
        <f t="shared" si="0"/>
        <v>157004.00800000003</v>
      </c>
    </row>
    <row r="33" spans="1:8" ht="21.75" customHeight="1">
      <c r="A33" s="19"/>
      <c r="B33" s="20" t="s">
        <v>44</v>
      </c>
      <c r="C33" s="8">
        <f>C15+C14+C16+C32</f>
        <v>20.992788659883281</v>
      </c>
      <c r="D33" s="8">
        <f>D15+D14+D16+D32</f>
        <v>20.992788659883281</v>
      </c>
      <c r="E33" s="8">
        <f>E15+E14+E16+E32</f>
        <v>22.554592863953314</v>
      </c>
      <c r="F33" s="45">
        <f>F15+F14+F16+F32</f>
        <v>21.731939235327737</v>
      </c>
      <c r="G33" s="54"/>
      <c r="H33" s="54"/>
    </row>
    <row r="34" spans="1:8" s="22" customFormat="1">
      <c r="A34" s="39"/>
      <c r="F34" s="40"/>
      <c r="G34" s="56"/>
      <c r="H34" s="56"/>
    </row>
    <row r="36" spans="1:8" hidden="1">
      <c r="B36" t="s">
        <v>29</v>
      </c>
      <c r="C36"/>
      <c r="D36"/>
      <c r="E36"/>
    </row>
  </sheetData>
  <mergeCells count="10">
    <mergeCell ref="A20:A30"/>
    <mergeCell ref="A2:F2"/>
    <mergeCell ref="B4:F4"/>
    <mergeCell ref="C5:F5"/>
    <mergeCell ref="C6:F6"/>
    <mergeCell ref="C7:F7"/>
    <mergeCell ref="C8:F8"/>
    <mergeCell ref="C9:F9"/>
    <mergeCell ref="C10:F10"/>
    <mergeCell ref="C11:F11"/>
  </mergeCells>
  <pageMargins left="0.44" right="0.23622047244094491" top="0.31496062992125984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Безбок.30-4</vt:lpstr>
      <vt:lpstr>'Безбок.30-4'!Область_печати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2016-10-28T03:08:21Z</dcterms:modified>
</cp:coreProperties>
</file>