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/>
</workbook>
</file>

<file path=xl/calcChain.xml><?xml version="1.0" encoding="utf-8"?>
<calcChain xmlns="http://schemas.openxmlformats.org/spreadsheetml/2006/main">
  <c r="K32" i="3" l="1"/>
  <c r="K28" i="3"/>
  <c r="N18" i="3"/>
  <c r="M18" i="3"/>
  <c r="Q17" i="3"/>
  <c r="M17" i="3"/>
  <c r="M16" i="3"/>
  <c r="K16" i="3"/>
  <c r="Q14" i="3"/>
  <c r="K14" i="3"/>
  <c r="M13" i="3"/>
  <c r="N12" i="3"/>
  <c r="Q11" i="3"/>
  <c r="N6" i="3" s="1"/>
  <c r="N5" i="3" s="1"/>
  <c r="O11" i="3"/>
  <c r="N11" i="3"/>
  <c r="M11" i="3"/>
  <c r="K10" i="3"/>
  <c r="O5" i="3"/>
  <c r="Q5" i="3" l="1"/>
  <c r="M23" i="3"/>
</calcChain>
</file>

<file path=xl/sharedStrings.xml><?xml version="1.0" encoding="utf-8"?>
<sst xmlns="http://schemas.openxmlformats.org/spreadsheetml/2006/main" count="51" uniqueCount="50">
  <si>
    <t>Наименование работ (материалы)</t>
  </si>
  <si>
    <t>Всего: (по тарифам).</t>
  </si>
  <si>
    <t xml:space="preserve">          </t>
  </si>
  <si>
    <t>Начислено за содержание и текущий ремонт за 2015год всего:</t>
  </si>
  <si>
    <t>Статьи расхода по содержанию и управлению общим имуществом:</t>
  </si>
  <si>
    <t>Управление МКД                                                      (Ноябрь-Декабрь)</t>
  </si>
  <si>
    <t>2.40руб/м2                         25 503.84руб.</t>
  </si>
  <si>
    <t>текущий ремонт начислено за 2015г.</t>
  </si>
  <si>
    <r>
      <t xml:space="preserve">Оплачено собственниками в 2015г.                             2 195.05 руб.                                                                             Задолженность собственников на 31.12.2015г. -        </t>
    </r>
    <r>
      <rPr>
        <b/>
        <sz val="10"/>
        <rFont val="Arial Cyr"/>
        <charset val="204"/>
      </rPr>
      <t xml:space="preserve"> 23 308.79 руб.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</si>
  <si>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</si>
  <si>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</si>
  <si>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</si>
  <si>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</si>
  <si>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</si>
  <si>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</si>
  <si>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</si>
  <si>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</si>
  <si>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</si>
  <si>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</si>
  <si>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</si>
  <si>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</si>
  <si>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</si>
  <si>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</si>
  <si>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</si>
  <si>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</si>
  <si>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</si>
  <si>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</si>
  <si>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</si>
  <si>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t>За 2015г по статье текущий ремонт, затраты: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</si>
  <si>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 </t>
    </r>
    <r>
      <rPr>
        <sz val="10"/>
        <rFont val="Arial Cyr"/>
        <charset val="204"/>
      </rPr>
      <t>руб/м2</t>
    </r>
  </si>
  <si>
    <t>86 029.68 руб.</t>
  </si>
  <si>
    <r>
      <t xml:space="preserve">тариф -  </t>
    </r>
    <r>
      <rPr>
        <b/>
        <sz val="11"/>
        <rFont val="Arial Cyr"/>
        <charset val="204"/>
      </rPr>
      <t>20.35 руб/м2</t>
    </r>
  </si>
  <si>
    <t>в т.ч. Содержание за 2015 год (тариф 17.95 руб/м2)</t>
  </si>
  <si>
    <t>729 460.00 руб.</t>
  </si>
  <si>
    <t>643 430.32 руб.</t>
  </si>
  <si>
    <t xml:space="preserve">Затраты по текущему ремонту с 06.02.2015 - 31.12.2015г. </t>
  </si>
  <si>
    <t>О Т Ч Ё Т    по затратам за период с 06.02.2015г. - 31.12.2015г.  по ул.Баррикад 60/6</t>
  </si>
  <si>
    <t xml:space="preserve"> S общ. - 3 254.60 м2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</si>
  <si>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                     </t>
    </r>
    <r>
      <rPr>
        <b/>
        <sz val="10"/>
        <rFont val="Arial Cyr"/>
        <charset val="204"/>
      </rPr>
      <t>61 153.03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</t>
    </r>
    <r>
      <rPr>
        <sz val="10"/>
        <rFont val="Arial Cyr"/>
        <charset val="204"/>
      </rPr>
      <t xml:space="preserve">                                                         </t>
    </r>
  </si>
  <si>
    <t>Мех.уборка и вывоз снега (Янв.-Февр.)                   20 786.91 руб.</t>
  </si>
  <si>
    <t>Мех уборка и вывоз снега (Нояб.-Дек.)                      4 672.06 руб.</t>
  </si>
  <si>
    <t>Итого потрачено  за 2015г. -                                   52 938.03 руб.</t>
  </si>
  <si>
    <t>Монтаж и наладка охран.сигнал. -                             10 629.30 руб.</t>
  </si>
  <si>
    <t>материалы                                                                16 849.76 руб.</t>
  </si>
  <si>
    <t>Резерв собственников на 31.12.15г. при 100% оплате -                           (+)32 983.41 руб.</t>
  </si>
  <si>
    <t>Задолжность собственников на 31.12.2015г. - (-) 7 750.62 руб.</t>
  </si>
  <si>
    <t>9.88 руб/м2                        353 709.93 руб.</t>
  </si>
  <si>
    <t>8.07 руб/м2                           288 910.84 руб.</t>
  </si>
  <si>
    <r>
      <t xml:space="preserve">Оплачено собственниками в 2015г.- 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321 649.86 руб.                                                                                 Задолженность собственников на 31.12.15г. -      </t>
    </r>
    <r>
      <rPr>
        <b/>
        <sz val="10"/>
        <rFont val="Arial Cyr"/>
        <charset val="204"/>
      </rPr>
      <t>32 060.07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</si>
  <si>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r>
      <t xml:space="preserve">Оплачено собственниками в 2015г.-            259 817.88 руб.                                                                                                                              Задолженность собственников на 31.12.15  - </t>
    </r>
    <r>
      <rPr>
        <b/>
        <sz val="10"/>
        <rFont val="Arial Cyr"/>
        <charset val="204"/>
      </rPr>
      <t>29 092.96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</si>
</sst>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2" borderId="9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4" xfId="1" applyNumberFormat="1" applyFill="1" applyBorder="1" applyAlignment="1">
      <alignment horizontal="left" vertical="center" wrapText="1"/>
    </xf>
    <xf numFmtId="0" fontId="1" fillId="2" borderId="15" xfId="1" applyNumberForma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vertical="center" wrapText="1"/>
    </xf>
    <xf numFmtId="0" fontId="1" fillId="2" borderId="35" xfId="1" applyFont="1" applyFill="1" applyBorder="1" applyAlignment="1">
      <alignment vertical="center" wrapText="1"/>
    </xf>
    <xf numFmtId="0" fontId="1" fillId="2" borderId="4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6" fillId="2" borderId="31" xfId="1" applyFont="1" applyFill="1" applyBorder="1" applyAlignment="1">
      <alignment vertical="center" wrapText="1"/>
    </xf>
    <xf numFmtId="0" fontId="6" fillId="2" borderId="32" xfId="1" applyFont="1" applyFill="1" applyBorder="1" applyAlignment="1">
      <alignment vertical="center" wrapText="1"/>
    </xf>
    <xf numFmtId="0" fontId="6" fillId="2" borderId="38" xfId="1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2" borderId="3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2" fontId="1" fillId="2" borderId="0" xfId="1" applyNumberFormat="1" applyFill="1" applyAlignment="1">
      <alignment horizontal="center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1" fillId="2" borderId="7" xfId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/>
    </xf>
    <xf numFmtId="0" fontId="1" fillId="2" borderId="9" xfId="1" applyFill="1" applyBorder="1" applyAlignment="1">
      <alignment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2" borderId="44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top" wrapText="1"/>
    </xf>
    <xf numFmtId="0" fontId="1" fillId="2" borderId="45" xfId="1" applyFill="1" applyBorder="1" applyAlignment="1">
      <alignment horizontal="center" vertical="top" wrapText="1"/>
    </xf>
    <xf numFmtId="0" fontId="1" fillId="2" borderId="46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F10" sqref="F10:J16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19"/>
      <c r="L2" s="3"/>
    </row>
    <row r="3" spans="1:17" ht="15.75" customHeight="1" x14ac:dyDescent="0.2">
      <c r="A3" s="59" t="s">
        <v>37</v>
      </c>
      <c r="B3" s="60"/>
      <c r="C3" s="60"/>
      <c r="D3" s="60"/>
      <c r="E3" s="60"/>
      <c r="F3" s="60"/>
      <c r="G3" s="60"/>
      <c r="H3" s="60"/>
      <c r="I3" s="60"/>
      <c r="J3" s="60"/>
      <c r="K3" s="20"/>
      <c r="L3" s="3"/>
    </row>
    <row r="4" spans="1:17" ht="18" customHeight="1" thickBot="1" x14ac:dyDescent="0.25">
      <c r="A4" s="73" t="s">
        <v>31</v>
      </c>
      <c r="B4" s="73"/>
      <c r="C4" s="73"/>
      <c r="D4" s="73"/>
      <c r="E4" s="73"/>
      <c r="F4" s="73"/>
      <c r="G4" s="73"/>
      <c r="H4" s="73"/>
      <c r="I4" s="73"/>
      <c r="J4" s="73"/>
      <c r="K4" s="4"/>
      <c r="L4" s="3"/>
    </row>
    <row r="5" spans="1:17" ht="15" customHeight="1" thickBot="1" x14ac:dyDescent="0.45">
      <c r="A5" s="61" t="s">
        <v>3</v>
      </c>
      <c r="B5" s="62"/>
      <c r="C5" s="62"/>
      <c r="D5" s="62"/>
      <c r="E5" s="63"/>
      <c r="F5" s="64" t="s">
        <v>33</v>
      </c>
      <c r="G5" s="65"/>
      <c r="H5" s="65"/>
      <c r="I5" s="65"/>
      <c r="J5" s="66"/>
      <c r="K5" s="9"/>
      <c r="L5" s="5" t="s">
        <v>2</v>
      </c>
      <c r="N5" s="1" t="e">
        <f>N6+#REF!</f>
        <v>#REF!</v>
      </c>
      <c r="O5" s="1">
        <f>2.18+2.08+10.92+0.24+0.42+1.17</f>
        <v>17.009999999999998</v>
      </c>
      <c r="Q5" s="2" t="e">
        <f>Q11+Q14+Q17+#REF!+#REF!+#REF!</f>
        <v>#REF!</v>
      </c>
    </row>
    <row r="6" spans="1:17" ht="21" customHeight="1" x14ac:dyDescent="0.2">
      <c r="A6" s="67" t="s">
        <v>32</v>
      </c>
      <c r="B6" s="68"/>
      <c r="C6" s="68"/>
      <c r="D6" s="68"/>
      <c r="E6" s="69"/>
      <c r="F6" s="70" t="s">
        <v>34</v>
      </c>
      <c r="G6" s="71"/>
      <c r="H6" s="71"/>
      <c r="I6" s="71"/>
      <c r="J6" s="72"/>
      <c r="K6" s="9"/>
      <c r="L6" s="3"/>
      <c r="N6" s="2" t="e">
        <f>Q11+Q14+Q17+#REF!+#REF!</f>
        <v>#REF!</v>
      </c>
    </row>
    <row r="7" spans="1:17" ht="22.5" customHeight="1" thickBot="1" x14ac:dyDescent="0.25">
      <c r="A7" s="55" t="s">
        <v>7</v>
      </c>
      <c r="B7" s="56"/>
      <c r="C7" s="56"/>
      <c r="D7" s="56"/>
      <c r="E7" s="57"/>
      <c r="F7" s="44" t="s">
        <v>30</v>
      </c>
      <c r="G7" s="45"/>
      <c r="H7" s="45"/>
      <c r="I7" s="45"/>
      <c r="J7" s="46"/>
      <c r="K7" s="9"/>
      <c r="L7" s="3"/>
      <c r="N7" s="2"/>
    </row>
    <row r="8" spans="1:17" ht="48" customHeight="1" thickBot="1" x14ac:dyDescent="0.25">
      <c r="A8" s="49" t="s">
        <v>4</v>
      </c>
      <c r="B8" s="50"/>
      <c r="C8" s="51"/>
      <c r="D8" s="15" t="s">
        <v>14</v>
      </c>
      <c r="E8" s="15" t="s">
        <v>26</v>
      </c>
      <c r="F8" s="52" t="s">
        <v>38</v>
      </c>
      <c r="G8" s="53"/>
      <c r="H8" s="53"/>
      <c r="I8" s="53"/>
      <c r="J8" s="54"/>
      <c r="K8" s="10"/>
      <c r="L8" s="3"/>
      <c r="M8" s="74"/>
      <c r="N8" s="74"/>
      <c r="O8" s="74"/>
      <c r="P8" s="74"/>
      <c r="Q8" s="74"/>
    </row>
    <row r="9" spans="1:17" ht="37.5" customHeight="1" thickBot="1" x14ac:dyDescent="0.25">
      <c r="A9" s="130" t="s">
        <v>9</v>
      </c>
      <c r="B9" s="131"/>
      <c r="C9" s="131"/>
      <c r="D9" s="131"/>
      <c r="E9" s="132"/>
      <c r="F9" s="132"/>
      <c r="G9" s="132"/>
      <c r="H9" s="132"/>
      <c r="I9" s="132"/>
      <c r="J9" s="133"/>
      <c r="K9" s="10"/>
      <c r="L9" s="3"/>
      <c r="M9" s="21"/>
      <c r="N9" s="21"/>
      <c r="O9" s="21"/>
      <c r="P9" s="21"/>
      <c r="Q9" s="21"/>
    </row>
    <row r="10" spans="1:17" ht="12" customHeight="1" x14ac:dyDescent="0.2">
      <c r="A10" s="79" t="s">
        <v>10</v>
      </c>
      <c r="B10" s="80"/>
      <c r="C10" s="81"/>
      <c r="D10" s="124" t="s">
        <v>13</v>
      </c>
      <c r="E10" s="134" t="s">
        <v>46</v>
      </c>
      <c r="F10" s="93" t="s">
        <v>48</v>
      </c>
      <c r="G10" s="94"/>
      <c r="H10" s="94"/>
      <c r="I10" s="94"/>
      <c r="J10" s="95"/>
      <c r="K10" s="8">
        <f>234635.33+23168.6-228090.11</f>
        <v>29713.820000000007</v>
      </c>
      <c r="L10" s="3"/>
    </row>
    <row r="11" spans="1:17" ht="26.25" customHeight="1" x14ac:dyDescent="0.2">
      <c r="A11" s="75"/>
      <c r="B11" s="76"/>
      <c r="C11" s="77"/>
      <c r="D11" s="78"/>
      <c r="E11" s="135"/>
      <c r="F11" s="96"/>
      <c r="G11" s="47"/>
      <c r="H11" s="47"/>
      <c r="I11" s="47"/>
      <c r="J11" s="48"/>
      <c r="K11" s="8"/>
      <c r="L11" s="3"/>
      <c r="M11" s="2">
        <f>3.68*5313.3*12</f>
        <v>234635.32800000004</v>
      </c>
      <c r="N11" s="6">
        <f>109743.82+104709.7+549725.9+12081.89+21143.3+37252.49+58899.2</f>
        <v>893556.3</v>
      </c>
      <c r="O11" s="1">
        <f>2.25*3143.5*12</f>
        <v>84874.5</v>
      </c>
      <c r="Q11" s="1">
        <f>2.2*3093.4*12</f>
        <v>81665.760000000009</v>
      </c>
    </row>
    <row r="12" spans="1:17" ht="154.5" customHeight="1" thickBot="1" x14ac:dyDescent="0.25">
      <c r="A12" s="121"/>
      <c r="B12" s="122"/>
      <c r="C12" s="123"/>
      <c r="D12" s="82"/>
      <c r="E12" s="135"/>
      <c r="F12" s="96"/>
      <c r="G12" s="47"/>
      <c r="H12" s="47"/>
      <c r="I12" s="47"/>
      <c r="J12" s="48"/>
      <c r="K12" s="8"/>
      <c r="L12" s="3"/>
      <c r="M12" s="2"/>
      <c r="N12" s="2">
        <f>893556.3-58899.2</f>
        <v>834657.10000000009</v>
      </c>
    </row>
    <row r="13" spans="1:17" ht="15" customHeight="1" x14ac:dyDescent="0.2">
      <c r="A13" s="100" t="s">
        <v>11</v>
      </c>
      <c r="B13" s="94"/>
      <c r="C13" s="95"/>
      <c r="D13" s="127" t="s">
        <v>15</v>
      </c>
      <c r="E13" s="135"/>
      <c r="F13" s="96"/>
      <c r="G13" s="47"/>
      <c r="H13" s="47"/>
      <c r="I13" s="47"/>
      <c r="J13" s="48"/>
      <c r="K13" s="8"/>
      <c r="L13" s="3"/>
      <c r="M13" s="2">
        <f>4.17*5313.3*12</f>
        <v>265877.53200000001</v>
      </c>
      <c r="N13" s="2"/>
    </row>
    <row r="14" spans="1:17" ht="19.5" customHeight="1" x14ac:dyDescent="0.2">
      <c r="A14" s="125"/>
      <c r="B14" s="47"/>
      <c r="C14" s="48"/>
      <c r="D14" s="128"/>
      <c r="E14" s="135"/>
      <c r="F14" s="96"/>
      <c r="G14" s="47"/>
      <c r="H14" s="47"/>
      <c r="I14" s="47"/>
      <c r="J14" s="48"/>
      <c r="K14" s="8">
        <f>265877.53+33755.94-257974.1</f>
        <v>41659.370000000024</v>
      </c>
      <c r="L14" s="3"/>
      <c r="Q14" s="1">
        <f>2.08*3093.4*12</f>
        <v>77211.26400000001</v>
      </c>
    </row>
    <row r="15" spans="1:17" ht="187.5" customHeight="1" thickBot="1" x14ac:dyDescent="0.25">
      <c r="A15" s="126"/>
      <c r="B15" s="98"/>
      <c r="C15" s="99"/>
      <c r="D15" s="129"/>
      <c r="E15" s="135"/>
      <c r="F15" s="96"/>
      <c r="G15" s="47"/>
      <c r="H15" s="47"/>
      <c r="I15" s="47"/>
      <c r="J15" s="48"/>
      <c r="K15" s="8"/>
      <c r="L15" s="3"/>
      <c r="N15" s="7"/>
    </row>
    <row r="16" spans="1:17" ht="240.75" customHeight="1" thickBot="1" x14ac:dyDescent="0.25">
      <c r="A16" s="137" t="s">
        <v>12</v>
      </c>
      <c r="B16" s="138"/>
      <c r="C16" s="138"/>
      <c r="D16" s="23" t="s">
        <v>21</v>
      </c>
      <c r="E16" s="136"/>
      <c r="F16" s="96"/>
      <c r="G16" s="47"/>
      <c r="H16" s="47"/>
      <c r="I16" s="47"/>
      <c r="J16" s="48"/>
      <c r="K16" s="17">
        <f>527291.89+65424.49-463563.41</f>
        <v>129152.97000000003</v>
      </c>
      <c r="L16" s="3"/>
      <c r="M16" s="1">
        <f>0.85*5313.3*12</f>
        <v>54195.66</v>
      </c>
    </row>
    <row r="17" spans="1:17" ht="27" customHeight="1" thickBot="1" x14ac:dyDescent="0.25">
      <c r="A17" s="139" t="s">
        <v>16</v>
      </c>
      <c r="B17" s="132"/>
      <c r="C17" s="132"/>
      <c r="D17" s="132"/>
      <c r="E17" s="132"/>
      <c r="F17" s="132"/>
      <c r="G17" s="132"/>
      <c r="H17" s="132"/>
      <c r="I17" s="132"/>
      <c r="J17" s="133"/>
      <c r="K17" s="17"/>
      <c r="L17" s="3"/>
      <c r="M17" s="1">
        <f>1.23*5313.3*12</f>
        <v>78424.308000000005</v>
      </c>
      <c r="Q17" s="1">
        <f>12.62*3093.4*12</f>
        <v>468464.49599999998</v>
      </c>
    </row>
    <row r="18" spans="1:17" ht="90" customHeight="1" thickBot="1" x14ac:dyDescent="0.25">
      <c r="A18" s="100" t="s">
        <v>17</v>
      </c>
      <c r="B18" s="101"/>
      <c r="C18" s="102"/>
      <c r="D18" s="24" t="s">
        <v>18</v>
      </c>
      <c r="E18" s="90" t="s">
        <v>47</v>
      </c>
      <c r="F18" s="93" t="s">
        <v>49</v>
      </c>
      <c r="G18" s="94"/>
      <c r="H18" s="94"/>
      <c r="I18" s="94"/>
      <c r="J18" s="95"/>
      <c r="K18" s="17"/>
      <c r="L18" s="3"/>
      <c r="M18" s="2">
        <f>6.19*5313.3*12</f>
        <v>394671.92400000006</v>
      </c>
      <c r="N18" s="2" t="e">
        <f>D10+D13+#REF!+#REF!+#REF!+#REF!</f>
        <v>#VALUE!</v>
      </c>
    </row>
    <row r="19" spans="1:17" ht="186.75" customHeight="1" thickBot="1" x14ac:dyDescent="0.25">
      <c r="A19" s="100" t="s">
        <v>19</v>
      </c>
      <c r="B19" s="101"/>
      <c r="C19" s="103"/>
      <c r="D19" s="18" t="s">
        <v>20</v>
      </c>
      <c r="E19" s="91"/>
      <c r="F19" s="96"/>
      <c r="G19" s="47"/>
      <c r="H19" s="47"/>
      <c r="I19" s="47"/>
      <c r="J19" s="48"/>
      <c r="K19" s="17"/>
      <c r="L19" s="3"/>
      <c r="M19" s="2"/>
      <c r="N19" s="2"/>
    </row>
    <row r="20" spans="1:17" ht="198.75" customHeight="1" thickBot="1" x14ac:dyDescent="0.25">
      <c r="A20" s="107" t="s">
        <v>24</v>
      </c>
      <c r="B20" s="108"/>
      <c r="C20" s="109"/>
      <c r="D20" s="25" t="s">
        <v>25</v>
      </c>
      <c r="E20" s="91"/>
      <c r="F20" s="96"/>
      <c r="G20" s="47"/>
      <c r="H20" s="47"/>
      <c r="I20" s="47"/>
      <c r="J20" s="48"/>
      <c r="K20" s="17"/>
      <c r="L20" s="3"/>
      <c r="M20" s="2"/>
      <c r="N20" s="2"/>
    </row>
    <row r="21" spans="1:17" ht="112.5" customHeight="1" thickBot="1" x14ac:dyDescent="0.25">
      <c r="A21" s="104" t="s">
        <v>22</v>
      </c>
      <c r="B21" s="105"/>
      <c r="C21" s="106"/>
      <c r="D21" s="23" t="s">
        <v>23</v>
      </c>
      <c r="E21" s="92"/>
      <c r="F21" s="97"/>
      <c r="G21" s="98"/>
      <c r="H21" s="98"/>
      <c r="I21" s="98"/>
      <c r="J21" s="99"/>
      <c r="K21" s="17"/>
      <c r="L21" s="3"/>
      <c r="M21" s="2"/>
      <c r="N21" s="2"/>
    </row>
    <row r="22" spans="1:17" ht="36.75" customHeight="1" thickBot="1" x14ac:dyDescent="0.25">
      <c r="A22" s="110" t="s">
        <v>5</v>
      </c>
      <c r="B22" s="111"/>
      <c r="C22" s="111"/>
      <c r="D22" s="112"/>
      <c r="E22" s="22" t="s">
        <v>6</v>
      </c>
      <c r="F22" s="120" t="s">
        <v>8</v>
      </c>
      <c r="G22" s="120"/>
      <c r="H22" s="120"/>
      <c r="I22" s="120"/>
      <c r="J22" s="120"/>
      <c r="K22" s="8"/>
      <c r="L22" s="3"/>
    </row>
    <row r="23" spans="1:17" ht="30" customHeight="1" thickBot="1" x14ac:dyDescent="0.25">
      <c r="A23" s="28" t="s">
        <v>35</v>
      </c>
      <c r="B23" s="29"/>
      <c r="C23" s="29"/>
      <c r="D23" s="29"/>
      <c r="E23" s="29"/>
      <c r="F23" s="29"/>
      <c r="G23" s="29"/>
      <c r="H23" s="29"/>
      <c r="I23" s="29"/>
      <c r="J23" s="30"/>
      <c r="K23" s="11"/>
      <c r="L23" s="3"/>
      <c r="M23" s="83">
        <f>SUM(M11:M21)</f>
        <v>1027804.7520000001</v>
      </c>
    </row>
    <row r="24" spans="1:17" s="3" customFormat="1" ht="35.25" customHeight="1" thickBot="1" x14ac:dyDescent="0.25">
      <c r="A24" s="31" t="s">
        <v>1</v>
      </c>
      <c r="B24" s="32"/>
      <c r="C24" s="113"/>
      <c r="D24" s="27" t="s">
        <v>29</v>
      </c>
      <c r="E24" s="26" t="s">
        <v>27</v>
      </c>
      <c r="F24" s="84" t="s">
        <v>0</v>
      </c>
      <c r="G24" s="85"/>
      <c r="H24" s="85"/>
      <c r="I24" s="85"/>
      <c r="J24" s="86"/>
      <c r="K24" s="11"/>
      <c r="M24" s="83"/>
    </row>
    <row r="25" spans="1:17" ht="23.25" customHeight="1" thickBot="1" x14ac:dyDescent="0.25">
      <c r="A25" s="33"/>
      <c r="B25" s="34"/>
      <c r="C25" s="114"/>
      <c r="D25" s="116">
        <v>2.4</v>
      </c>
      <c r="E25" s="119" t="s">
        <v>30</v>
      </c>
      <c r="F25" s="41" t="s">
        <v>28</v>
      </c>
      <c r="G25" s="42"/>
      <c r="H25" s="42"/>
      <c r="I25" s="42"/>
      <c r="J25" s="43"/>
      <c r="K25" s="12"/>
      <c r="L25" s="3"/>
      <c r="M25" s="83"/>
    </row>
    <row r="26" spans="1:17" ht="18.75" customHeight="1" x14ac:dyDescent="0.2">
      <c r="A26" s="33"/>
      <c r="B26" s="34"/>
      <c r="C26" s="114"/>
      <c r="D26" s="117"/>
      <c r="E26" s="87"/>
      <c r="F26" s="37" t="s">
        <v>39</v>
      </c>
      <c r="G26" s="37"/>
      <c r="H26" s="37"/>
      <c r="I26" s="37"/>
      <c r="J26" s="38"/>
      <c r="K26" s="13"/>
      <c r="L26" s="3"/>
    </row>
    <row r="27" spans="1:17" ht="15.75" customHeight="1" x14ac:dyDescent="0.2">
      <c r="A27" s="33"/>
      <c r="B27" s="34"/>
      <c r="C27" s="114"/>
      <c r="D27" s="117"/>
      <c r="E27" s="87"/>
      <c r="F27" s="37" t="s">
        <v>40</v>
      </c>
      <c r="G27" s="37"/>
      <c r="H27" s="37"/>
      <c r="I27" s="37"/>
      <c r="J27" s="38"/>
      <c r="K27" s="16"/>
      <c r="L27" s="3"/>
    </row>
    <row r="28" spans="1:17" ht="15" customHeight="1" x14ac:dyDescent="0.2">
      <c r="A28" s="33"/>
      <c r="B28" s="34"/>
      <c r="C28" s="114"/>
      <c r="D28" s="117"/>
      <c r="E28" s="87"/>
      <c r="F28" s="89" t="s">
        <v>42</v>
      </c>
      <c r="G28" s="37"/>
      <c r="H28" s="37"/>
      <c r="I28" s="37"/>
      <c r="J28" s="38"/>
      <c r="K28" s="14">
        <f>2548.8+3600</f>
        <v>6148.8</v>
      </c>
      <c r="L28" s="3"/>
    </row>
    <row r="29" spans="1:17" ht="17.25" customHeight="1" thickBot="1" x14ac:dyDescent="0.25">
      <c r="A29" s="33"/>
      <c r="B29" s="34"/>
      <c r="C29" s="114"/>
      <c r="D29" s="117"/>
      <c r="E29" s="87"/>
      <c r="F29" s="39" t="s">
        <v>43</v>
      </c>
      <c r="G29" s="39"/>
      <c r="H29" s="39"/>
      <c r="I29" s="39"/>
      <c r="J29" s="40"/>
      <c r="K29" s="16"/>
      <c r="L29" s="3"/>
    </row>
    <row r="30" spans="1:17" ht="24" customHeight="1" thickBot="1" x14ac:dyDescent="0.25">
      <c r="A30" s="33"/>
      <c r="B30" s="34"/>
      <c r="C30" s="114"/>
      <c r="D30" s="117"/>
      <c r="E30" s="87"/>
      <c r="F30" s="42" t="s">
        <v>41</v>
      </c>
      <c r="G30" s="42"/>
      <c r="H30" s="42"/>
      <c r="I30" s="42"/>
      <c r="J30" s="43"/>
      <c r="K30" s="16"/>
    </row>
    <row r="31" spans="1:17" ht="31.5" customHeight="1" thickBot="1" x14ac:dyDescent="0.25">
      <c r="A31" s="33"/>
      <c r="B31" s="34"/>
      <c r="C31" s="114"/>
      <c r="D31" s="117"/>
      <c r="E31" s="87"/>
      <c r="F31" s="42" t="s">
        <v>44</v>
      </c>
      <c r="G31" s="42"/>
      <c r="H31" s="42"/>
      <c r="I31" s="42"/>
      <c r="J31" s="43"/>
      <c r="K31" s="17"/>
    </row>
    <row r="32" spans="1:17" ht="30.75" customHeight="1" thickBot="1" x14ac:dyDescent="0.25">
      <c r="A32" s="35"/>
      <c r="B32" s="36"/>
      <c r="C32" s="115"/>
      <c r="D32" s="118"/>
      <c r="E32" s="88"/>
      <c r="F32" s="42" t="s">
        <v>45</v>
      </c>
      <c r="G32" s="42"/>
      <c r="H32" s="42"/>
      <c r="I32" s="42"/>
      <c r="J32" s="43"/>
      <c r="K32" s="17">
        <f>76511.52+87263.2+6148.8+12600-46098.78</f>
        <v>136424.74</v>
      </c>
    </row>
  </sheetData>
  <mergeCells count="43">
    <mergeCell ref="A17:J17"/>
    <mergeCell ref="A6:E6"/>
    <mergeCell ref="F6:J6"/>
    <mergeCell ref="A2:J2"/>
    <mergeCell ref="A3:J3"/>
    <mergeCell ref="A4:J4"/>
    <mergeCell ref="A5:E5"/>
    <mergeCell ref="F5:J5"/>
    <mergeCell ref="A10:C12"/>
    <mergeCell ref="D10:D12"/>
    <mergeCell ref="A13:C15"/>
    <mergeCell ref="D13:D15"/>
    <mergeCell ref="A9:J9"/>
    <mergeCell ref="E10:E16"/>
    <mergeCell ref="F10:J16"/>
    <mergeCell ref="A16:C16"/>
    <mergeCell ref="A7:E7"/>
    <mergeCell ref="F7:J7"/>
    <mergeCell ref="F8:J8"/>
    <mergeCell ref="A8:C8"/>
    <mergeCell ref="M8:Q8"/>
    <mergeCell ref="F30:J30"/>
    <mergeCell ref="F22:J22"/>
    <mergeCell ref="F32:J32"/>
    <mergeCell ref="F25:J25"/>
    <mergeCell ref="M23:M25"/>
    <mergeCell ref="F31:J31"/>
    <mergeCell ref="F26:J26"/>
    <mergeCell ref="F27:J27"/>
    <mergeCell ref="F28:J28"/>
    <mergeCell ref="F29:J29"/>
    <mergeCell ref="E18:E21"/>
    <mergeCell ref="F18:J21"/>
    <mergeCell ref="A23:J23"/>
    <mergeCell ref="F24:J24"/>
    <mergeCell ref="A18:C18"/>
    <mergeCell ref="A19:C19"/>
    <mergeCell ref="A21:C21"/>
    <mergeCell ref="A20:C20"/>
    <mergeCell ref="A22:D22"/>
    <mergeCell ref="A24:C32"/>
    <mergeCell ref="D25:D32"/>
    <mergeCell ref="E25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2016-04-01T07:10:47Z</dcterms:modified>
</cp:coreProperties>
</file>