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  <sheet name="Лист1" sheetId="1" r:id="rId3"/>
    <sheet name="Лист2" sheetId="2" r:id="rId4"/>
    <sheet name="Лист3" sheetId="3" r:id="rId5"/>
  </sheets>
  <definedNames>
    <definedName name="_xlnm.Print_Area" localSheetId="1">карточка!$A$1:$F$52</definedName>
    <definedName name="_xlnm.Print_Area" localSheetId="0">отчет!$A$1:$E$106</definedName>
  </definedNames>
  <calcPr calcId="145621"/>
</workbook>
</file>

<file path=xl/calcChain.xml><?xml version="1.0" encoding="utf-8"?>
<calcChain xmlns="http://schemas.openxmlformats.org/spreadsheetml/2006/main">
  <c r="E47" i="6" l="1"/>
  <c r="E42" i="6"/>
  <c r="D42" i="6"/>
  <c r="E40" i="6"/>
  <c r="D40" i="6"/>
  <c r="D36" i="6"/>
  <c r="E35" i="6"/>
  <c r="E34" i="6"/>
  <c r="E33" i="6"/>
  <c r="E32" i="6"/>
  <c r="D30" i="6"/>
  <c r="E27" i="6"/>
  <c r="E30" i="6" s="1"/>
  <c r="D25" i="6"/>
  <c r="E24" i="6"/>
  <c r="E23" i="6"/>
  <c r="E22" i="6"/>
  <c r="E21" i="6"/>
  <c r="E20" i="6"/>
  <c r="E19" i="6"/>
  <c r="E18" i="6"/>
  <c r="E17" i="6"/>
  <c r="E16" i="6"/>
  <c r="E15" i="6"/>
  <c r="D11" i="6"/>
  <c r="E25" i="6" l="1"/>
  <c r="E36" i="6"/>
  <c r="D43" i="6"/>
  <c r="E41" i="6"/>
  <c r="E43" i="6" s="1"/>
  <c r="D41" i="6"/>
  <c r="E46" i="6" l="1"/>
  <c r="E48" i="6" s="1"/>
  <c r="E49" i="6" s="1"/>
  <c r="E45" i="6"/>
  <c r="E85" i="5" l="1"/>
  <c r="E79" i="5"/>
  <c r="E72" i="5"/>
  <c r="E73" i="5" s="1"/>
  <c r="E70" i="5"/>
  <c r="E65" i="5"/>
  <c r="E64" i="5"/>
  <c r="E62" i="5"/>
  <c r="E46" i="5"/>
  <c r="E28" i="5" s="1"/>
  <c r="E40" i="5"/>
  <c r="E36" i="5"/>
  <c r="E23" i="5"/>
  <c r="E26" i="5" s="1"/>
  <c r="E18" i="5"/>
  <c r="E97" i="5" s="1"/>
  <c r="E98" i="5" s="1"/>
  <c r="E14" i="5"/>
  <c r="C2" i="5"/>
  <c r="E6" i="5" l="1"/>
  <c r="E88" i="5" s="1"/>
  <c r="E89" i="5" s="1"/>
  <c r="E92" i="5"/>
  <c r="E66" i="5"/>
  <c r="E93" i="5"/>
  <c r="E91" i="5"/>
  <c r="E94" i="5"/>
  <c r="E74" i="5"/>
  <c r="E49" i="5" s="1"/>
  <c r="E47" i="5"/>
</calcChain>
</file>

<file path=xl/sharedStrings.xml><?xml version="1.0" encoding="utf-8"?>
<sst xmlns="http://schemas.openxmlformats.org/spreadsheetml/2006/main" count="162" uniqueCount="143">
  <si>
    <r>
      <t xml:space="preserve">Отчет о начислении, поступлении и расходовании денежных средств  за 2014г.
</t>
    </r>
    <r>
      <rPr>
        <b/>
        <u/>
        <sz val="9"/>
        <rFont val="Arial"/>
        <family val="2"/>
        <charset val="204"/>
      </rPr>
      <t>мкр. Зеленый, дом 2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</si>
  <si>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</si>
  <si>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</si>
  <si>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</si>
  <si>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</si>
  <si>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</si>
  <si>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</si>
  <si>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</si>
  <si>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</si>
  <si>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</si>
  <si>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</si>
  <si>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</si>
  <si>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</si>
  <si>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</si>
  <si>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</si>
  <si>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текущий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</si>
  <si>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</si>
  <si>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</si>
  <si>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</si>
  <si>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</si>
  <si>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</si>
  <si>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</si>
  <si>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</si>
  <si>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</si>
  <si>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</si>
  <si>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</si>
  <si>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</si>
  <si>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</si>
  <si>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</si>
  <si>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>Доп.тариф на ремонт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</si>
  <si>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</si>
  <si>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</si>
  <si>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</si>
  <si>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</si>
  <si>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</si>
  <si>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</si>
  <si>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</si>
  <si>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</si>
  <si>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</si>
  <si>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</si>
  <si>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</si>
  <si>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 xml:space="preserve">*за круглосуточное аварийно-ремонтное обслуживание </t>
  </si>
  <si>
    <t>*расходы по взысканию задолженности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</si>
  <si>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</si>
  <si>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</si>
  <si>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</si>
  <si>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*содержание информационных систем</t>
  </si>
  <si>
    <t>*управление МКД</t>
  </si>
  <si>
    <t>Итого по договору на содержание общего имущества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</si>
  <si>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</si>
  <si>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</si>
  <si>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</si>
  <si>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</si>
  <si>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</si>
  <si>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</si>
  <si>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</si>
  <si>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</si>
  <si>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</si>
  <si>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</si>
  <si>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</si>
  <si>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</si>
  <si>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 xml:space="preserve">*выполненно по видам работ по статье текущий ремонт </t>
  </si>
  <si>
    <t xml:space="preserve">*расходы по управлению </t>
  </si>
  <si>
    <t>*доп.тариф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</si>
  <si>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</si>
  <si>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</si>
  <si>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</si>
  <si>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</si>
  <si>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</si>
  <si>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</si>
  <si>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</si>
  <si>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</si>
  <si>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</si>
  <si>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</si>
  <si>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 xml:space="preserve">Всего по лицевым счетам на 01.01.2015 г. 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</si>
  <si>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</si>
  <si>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</si>
  <si>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</si>
  <si>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</si>
  <si>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</si>
  <si>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</si>
  <si>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</si>
  <si>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</si>
  <si>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</si>
  <si>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</si>
  <si>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</si>
  <si>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</si>
  <si>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</si>
  <si>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9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</si>
  <si>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</si>
  <si>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2 с 10.08.14</t>
  </si>
  <si>
    <t>на 2014 год</t>
  </si>
  <si>
    <t>начисления</t>
  </si>
  <si>
    <t xml:space="preserve"> оплата 2014г. </t>
  </si>
  <si>
    <t>Площадь, кв.м.</t>
  </si>
  <si>
    <t>Тариф, руб./кв.м.</t>
  </si>
  <si>
    <t xml:space="preserve"> Остаток 2013 г. ("-" экономия, "+" перерасход) </t>
  </si>
  <si>
    <t xml:space="preserve"> План доходов на текущий ремонт, руб.  </t>
  </si>
  <si>
    <t xml:space="preserve"> План доходов с учетом остатка, руб. </t>
  </si>
  <si>
    <t>№ п/п</t>
  </si>
  <si>
    <t>Наименование ремонтных работ</t>
  </si>
  <si>
    <t xml:space="preserve"> № сметы </t>
  </si>
  <si>
    <t xml:space="preserve"> Сметная стоимость, руб.  </t>
  </si>
  <si>
    <t xml:space="preserve"> Стоимость по акту, руб. </t>
  </si>
  <si>
    <t xml:space="preserve"> Срок выполнения </t>
  </si>
  <si>
    <t>1.</t>
  </si>
  <si>
    <t>Сантехнические работы</t>
  </si>
  <si>
    <t>1.1.</t>
  </si>
  <si>
    <t>Установка терминала GSM</t>
  </si>
  <si>
    <t>ИЭСК</t>
  </si>
  <si>
    <t>авг</t>
  </si>
  <si>
    <t>1.2.</t>
  </si>
  <si>
    <t>Отопление кв.25, под кв.18,55,32,53,элеватор</t>
  </si>
  <si>
    <t>авг-дек</t>
  </si>
  <si>
    <t>ГВС кв.12,6, кв. 1-4,подвал, под кв.16,под кв.33,ввод-трасса,кв.20/23</t>
  </si>
  <si>
    <t>ХВС кв.32</t>
  </si>
  <si>
    <t>1.6.</t>
  </si>
  <si>
    <t>1.7.</t>
  </si>
  <si>
    <t>1.8.</t>
  </si>
  <si>
    <t>Итого:</t>
  </si>
  <si>
    <t>2.</t>
  </si>
  <si>
    <t>Электромонтажные работы</t>
  </si>
  <si>
    <t>2.1.</t>
  </si>
  <si>
    <t>Монтаж светильников с ДД</t>
  </si>
  <si>
    <t>б/н</t>
  </si>
  <si>
    <t>ноябрь</t>
  </si>
  <si>
    <t>3.</t>
  </si>
  <si>
    <t>Ремонтно-строительные работы</t>
  </si>
  <si>
    <t>3.1.</t>
  </si>
  <si>
    <t>Установка почтовых ящиков 1,2,3,4</t>
  </si>
  <si>
    <t>Постникова</t>
  </si>
  <si>
    <t>декабрь</t>
  </si>
  <si>
    <t>3.2.</t>
  </si>
  <si>
    <t>Прочие работы</t>
  </si>
  <si>
    <t>ИТОГО:</t>
  </si>
  <si>
    <t>Расходы по управлению  (0,73)</t>
  </si>
  <si>
    <t>Всего:</t>
  </si>
  <si>
    <t xml:space="preserve"> остаток  от оплаты    </t>
  </si>
  <si>
    <t xml:space="preserve">Остаток на 01.01.2015 г. ("-" экономия, "+" перерасход) </t>
  </si>
  <si>
    <t>Начисления на 2015 г.</t>
  </si>
  <si>
    <t xml:space="preserve"> План доходов на 2015 г.с учетом остатка, руб.   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</si>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</sst>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0_р_."/>
    <numFmt numFmtId="168" formatCode="#,##0.0_р_.;[Red]\-#,##0.0_р_."/>
    <numFmt numFmtId="169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1">
    <xf numFmtId="0" fontId="0" fillId="0" borderId="0" xfId="0"/>
    <xf numFmtId="0" fontId="8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8" fillId="0" borderId="0" xfId="6" applyNumberFormat="1" applyFont="1" applyFill="1" applyAlignment="1">
      <alignment horizontal="center"/>
    </xf>
    <xf numFmtId="164" fontId="8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right"/>
    </xf>
    <xf numFmtId="0" fontId="8" fillId="0" borderId="6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right"/>
    </xf>
    <xf numFmtId="167" fontId="9" fillId="0" borderId="1" xfId="2" applyNumberFormat="1" applyFont="1" applyFill="1" applyBorder="1" applyAlignment="1">
      <alignment horizontal="right"/>
    </xf>
    <xf numFmtId="40" fontId="6" fillId="0" borderId="1" xfId="6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/>
    </xf>
    <xf numFmtId="166" fontId="9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8" fillId="0" borderId="0" xfId="2" applyFont="1" applyFill="1" applyAlignment="1">
      <alignment horizontal="left"/>
    </xf>
    <xf numFmtId="0" fontId="8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/>
    </xf>
    <xf numFmtId="166" fontId="9" fillId="0" borderId="1" xfId="6" applyNumberFormat="1" applyFont="1" applyFill="1" applyBorder="1" applyAlignment="1">
      <alignment horizontal="right"/>
    </xf>
    <xf numFmtId="9" fontId="6" fillId="0" borderId="1" xfId="7" applyNumberFormat="1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8" fillId="0" borderId="0" xfId="2" applyFont="1" applyFill="1" applyAlignment="1">
      <alignment wrapText="1"/>
    </xf>
    <xf numFmtId="0" fontId="8" fillId="0" borderId="1" xfId="2" applyFont="1" applyFill="1" applyBorder="1" applyAlignment="1">
      <alignment wrapText="1"/>
    </xf>
    <xf numFmtId="166" fontId="9" fillId="0" borderId="1" xfId="4" applyNumberFormat="1" applyFont="1" applyBorder="1" applyAlignment="1">
      <alignment horizontal="right" vertical="center"/>
    </xf>
    <xf numFmtId="164" fontId="8" fillId="0" borderId="1" xfId="4" applyNumberFormat="1" applyFont="1" applyBorder="1" applyAlignment="1">
      <alignment horizontal="left" vertical="center" wrapText="1"/>
    </xf>
    <xf numFmtId="166" fontId="10" fillId="0" borderId="1" xfId="4" applyNumberFormat="1" applyFont="1" applyFill="1" applyBorder="1" applyAlignment="1">
      <alignment horizontal="right"/>
    </xf>
    <xf numFmtId="164" fontId="8" fillId="0" borderId="11" xfId="4" applyNumberFormat="1" applyFont="1" applyBorder="1" applyAlignment="1">
      <alignment horizontal="left" vertical="center" wrapText="1"/>
    </xf>
    <xf numFmtId="166" fontId="10" fillId="0" borderId="11" xfId="4" applyNumberFormat="1" applyFont="1" applyFill="1" applyBorder="1" applyAlignment="1">
      <alignment horizontal="right"/>
    </xf>
    <xf numFmtId="166" fontId="10" fillId="0" borderId="11" xfId="4" applyNumberFormat="1" applyFont="1" applyFill="1" applyBorder="1" applyAlignment="1">
      <alignment horizontal="right" vertical="center"/>
    </xf>
    <xf numFmtId="166" fontId="8" fillId="0" borderId="0" xfId="2" applyNumberFormat="1" applyFont="1" applyFill="1"/>
    <xf numFmtId="164" fontId="8" fillId="0" borderId="12" xfId="6" applyFont="1" applyFill="1" applyBorder="1" applyAlignment="1">
      <alignment horizontal="left" vertical="center" wrapText="1"/>
    </xf>
    <xf numFmtId="167" fontId="9" fillId="0" borderId="1" xfId="2" applyNumberFormat="1" applyFont="1" applyFill="1" applyBorder="1" applyAlignment="1">
      <alignment horizontal="right" vertical="center"/>
    </xf>
    <xf numFmtId="166" fontId="10" fillId="0" borderId="1" xfId="2" applyNumberFormat="1" applyFont="1" applyFill="1" applyBorder="1" applyAlignment="1">
      <alignment horizontal="right" vertical="center"/>
    </xf>
    <xf numFmtId="164" fontId="8" fillId="0" borderId="1" xfId="6" applyFont="1" applyFill="1" applyBorder="1" applyAlignment="1">
      <alignment horizontal="left" vertical="center" wrapText="1"/>
    </xf>
    <xf numFmtId="166" fontId="9" fillId="0" borderId="1" xfId="2" applyNumberFormat="1" applyFont="1" applyFill="1" applyBorder="1" applyAlignment="1">
      <alignment horizontal="right" vertical="center"/>
    </xf>
    <xf numFmtId="41" fontId="8" fillId="0" borderId="1" xfId="4" applyNumberFormat="1" applyFont="1" applyFill="1" applyBorder="1" applyAlignment="1">
      <alignment horizontal="left"/>
    </xf>
    <xf numFmtId="0" fontId="8" fillId="0" borderId="3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 wrapText="1"/>
    </xf>
    <xf numFmtId="0" fontId="8" fillId="0" borderId="12" xfId="2" applyFont="1" applyFill="1" applyBorder="1" applyAlignment="1">
      <alignment horizontal="left" wrapText="1"/>
    </xf>
    <xf numFmtId="38" fontId="9" fillId="0" borderId="6" xfId="4" applyNumberFormat="1" applyFont="1" applyFill="1" applyBorder="1" applyAlignment="1">
      <alignment horizontal="center" vertical="center"/>
    </xf>
    <xf numFmtId="41" fontId="8" fillId="0" borderId="1" xfId="6" applyNumberFormat="1" applyFont="1" applyFill="1" applyBorder="1" applyAlignment="1">
      <alignment horizontal="left"/>
    </xf>
    <xf numFmtId="38" fontId="6" fillId="0" borderId="1" xfId="4" applyNumberFormat="1" applyFont="1" applyFill="1" applyBorder="1" applyAlignment="1">
      <alignment horizontal="center" vertical="center" wrapText="1"/>
    </xf>
    <xf numFmtId="41" fontId="6" fillId="0" borderId="1" xfId="6" applyNumberFormat="1" applyFont="1" applyFill="1" applyBorder="1" applyAlignment="1">
      <alignment horizontal="left" wrapText="1"/>
    </xf>
    <xf numFmtId="168" fontId="9" fillId="0" borderId="6" xfId="4" applyNumberFormat="1" applyFont="1" applyFill="1" applyBorder="1" applyAlignment="1">
      <alignment horizontal="center" vertical="center"/>
    </xf>
    <xf numFmtId="40" fontId="6" fillId="0" borderId="1" xfId="4" applyNumberFormat="1" applyFont="1" applyFill="1" applyBorder="1" applyAlignment="1">
      <alignment horizontal="center" vertical="center" wrapText="1"/>
    </xf>
    <xf numFmtId="40" fontId="8" fillId="0" borderId="1" xfId="4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8" fillId="0" borderId="0" xfId="4" applyFont="1" applyFill="1"/>
    <xf numFmtId="0" fontId="8" fillId="0" borderId="0" xfId="4" applyFont="1" applyFill="1" applyAlignment="1">
      <alignment horizontal="center" vertical="center"/>
    </xf>
    <xf numFmtId="40" fontId="8" fillId="0" borderId="0" xfId="4" applyNumberFormat="1" applyFont="1" applyFill="1" applyAlignment="1">
      <alignment horizontal="center" vertical="center"/>
    </xf>
    <xf numFmtId="49" fontId="6" fillId="0" borderId="0" xfId="4" applyNumberFormat="1" applyFont="1" applyFill="1" applyAlignment="1">
      <alignment horizontal="left"/>
    </xf>
    <xf numFmtId="49" fontId="6" fillId="0" borderId="0" xfId="4" applyNumberFormat="1" applyFont="1" applyFill="1" applyAlignment="1">
      <alignment horizontal="center" vertical="center"/>
    </xf>
    <xf numFmtId="40" fontId="8" fillId="0" borderId="0" xfId="4" applyNumberFormat="1" applyFont="1" applyFill="1"/>
    <xf numFmtId="0" fontId="6" fillId="0" borderId="0" xfId="4" applyFont="1" applyFill="1"/>
    <xf numFmtId="0" fontId="8" fillId="0" borderId="0" xfId="2" applyFont="1" applyFill="1" applyAlignment="1"/>
    <xf numFmtId="43" fontId="12" fillId="0" borderId="0" xfId="2" applyNumberFormat="1" applyFont="1" applyAlignment="1">
      <alignment vertical="top" wrapText="1"/>
    </xf>
    <xf numFmtId="43" fontId="11" fillId="0" borderId="0" xfId="2" applyNumberFormat="1" applyFont="1" applyAlignment="1">
      <alignment horizontal="center" vertical="top" wrapText="1"/>
    </xf>
    <xf numFmtId="43" fontId="12" fillId="0" borderId="0" xfId="2" applyNumberFormat="1" applyFont="1" applyAlignment="1">
      <alignment horizontal="center" vertical="top" wrapText="1"/>
    </xf>
    <xf numFmtId="43" fontId="13" fillId="0" borderId="0" xfId="2" applyNumberFormat="1" applyFont="1" applyAlignment="1">
      <alignment horizontal="center" vertical="top" wrapText="1"/>
    </xf>
    <xf numFmtId="43" fontId="11" fillId="0" borderId="0" xfId="2" applyNumberFormat="1" applyFont="1" applyBorder="1" applyAlignment="1">
      <alignment horizontal="center" vertical="top" wrapText="1"/>
    </xf>
    <xf numFmtId="43" fontId="12" fillId="0" borderId="0" xfId="2" applyNumberFormat="1" applyFont="1" applyBorder="1" applyAlignment="1">
      <alignment horizontal="center" vertical="top" wrapText="1"/>
    </xf>
    <xf numFmtId="169" fontId="11" fillId="0" borderId="0" xfId="0" applyNumberFormat="1" applyFont="1" applyBorder="1" applyAlignment="1">
      <alignment horizontal="right" vertical="top" wrapText="1"/>
    </xf>
    <xf numFmtId="169" fontId="14" fillId="0" borderId="0" xfId="2" applyNumberFormat="1" applyFont="1" applyAlignment="1">
      <alignment horizontal="right" vertical="top" wrapText="1"/>
    </xf>
    <xf numFmtId="10" fontId="12" fillId="0" borderId="0" xfId="2" applyNumberFormat="1" applyFont="1" applyAlignment="1">
      <alignment vertical="top" wrapText="1"/>
    </xf>
    <xf numFmtId="43" fontId="12" fillId="0" borderId="0" xfId="2" applyNumberFormat="1" applyFont="1" applyBorder="1" applyAlignment="1">
      <alignment horizontal="center" vertical="center" wrapText="1"/>
    </xf>
    <xf numFmtId="43" fontId="15" fillId="0" borderId="0" xfId="2" applyNumberFormat="1" applyFont="1" applyAlignment="1">
      <alignment vertical="top" wrapText="1"/>
    </xf>
    <xf numFmtId="43" fontId="11" fillId="0" borderId="0" xfId="0" applyNumberFormat="1" applyFont="1" applyBorder="1" applyAlignment="1">
      <alignment vertical="top" wrapText="1"/>
    </xf>
    <xf numFmtId="43" fontId="14" fillId="0" borderId="0" xfId="2" applyNumberFormat="1" applyFont="1" applyAlignment="1">
      <alignment vertical="top" wrapText="1"/>
    </xf>
    <xf numFmtId="3" fontId="12" fillId="0" borderId="2" xfId="0" applyNumberFormat="1" applyFont="1" applyBorder="1" applyAlignment="1">
      <alignment horizontal="center" vertical="center" wrapText="1"/>
    </xf>
    <xf numFmtId="43" fontId="12" fillId="0" borderId="2" xfId="0" applyNumberFormat="1" applyFont="1" applyBorder="1" applyAlignment="1">
      <alignment horizontal="center" vertical="top" wrapText="1"/>
    </xf>
    <xf numFmtId="43" fontId="12" fillId="0" borderId="2" xfId="0" applyNumberFormat="1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center" vertical="top" wrapText="1"/>
    </xf>
    <xf numFmtId="3" fontId="12" fillId="0" borderId="2" xfId="2" applyNumberFormat="1" applyFont="1" applyBorder="1" applyAlignment="1">
      <alignment horizontal="center" vertical="top" wrapText="1"/>
    </xf>
    <xf numFmtId="3" fontId="12" fillId="0" borderId="2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49" fontId="12" fillId="0" borderId="12" xfId="0" applyNumberFormat="1" applyFont="1" applyBorder="1" applyAlignment="1">
      <alignment horizontal="center" vertical="center" wrapText="1"/>
    </xf>
    <xf numFmtId="43" fontId="12" fillId="0" borderId="12" xfId="10" applyFont="1" applyBorder="1" applyAlignment="1">
      <alignment horizontal="right" vertical="center" wrapText="1"/>
    </xf>
    <xf numFmtId="43" fontId="12" fillId="0" borderId="1" xfId="10" applyFont="1" applyFill="1" applyBorder="1" applyAlignment="1">
      <alignment horizontal="right" vertical="center" wrapText="1"/>
    </xf>
    <xf numFmtId="3" fontId="12" fillId="3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/>
    <xf numFmtId="43" fontId="12" fillId="0" borderId="1" xfId="10" applyFont="1" applyBorder="1" applyAlignment="1">
      <alignment horizontal="right" vertical="center" wrapText="1"/>
    </xf>
    <xf numFmtId="0" fontId="16" fillId="0" borderId="11" xfId="0" applyFont="1" applyBorder="1" applyAlignment="1">
      <alignment wrapText="1"/>
    </xf>
    <xf numFmtId="0" fontId="16" fillId="0" borderId="11" xfId="0" applyFont="1" applyBorder="1"/>
    <xf numFmtId="43" fontId="12" fillId="4" borderId="12" xfId="10" applyFont="1" applyFill="1" applyBorder="1" applyAlignment="1">
      <alignment horizontal="right" vertical="center" wrapText="1"/>
    </xf>
    <xf numFmtId="3" fontId="12" fillId="0" borderId="11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vertical="center" wrapText="1"/>
    </xf>
    <xf numFmtId="43" fontId="16" fillId="0" borderId="1" xfId="10" applyFont="1" applyBorder="1" applyAlignment="1">
      <alignment vertical="center" wrapText="1"/>
    </xf>
    <xf numFmtId="3" fontId="12" fillId="3" borderId="1" xfId="2" applyNumberFormat="1" applyFont="1" applyFill="1" applyBorder="1" applyAlignment="1">
      <alignment vertical="center" wrapText="1"/>
    </xf>
    <xf numFmtId="3" fontId="12" fillId="0" borderId="1" xfId="2" applyNumberFormat="1" applyFont="1" applyBorder="1" applyAlignment="1">
      <alignment horizontal="center" vertical="top" wrapText="1"/>
    </xf>
    <xf numFmtId="0" fontId="17" fillId="0" borderId="1" xfId="9" applyFont="1" applyFill="1" applyBorder="1"/>
    <xf numFmtId="43" fontId="17" fillId="0" borderId="1" xfId="10" applyFont="1" applyFill="1" applyBorder="1" applyAlignment="1">
      <alignment vertical="center" wrapText="1"/>
    </xf>
    <xf numFmtId="43" fontId="12" fillId="4" borderId="1" xfId="0" applyNumberFormat="1" applyFont="1" applyFill="1" applyBorder="1" applyAlignment="1">
      <alignment vertical="top" wrapText="1"/>
    </xf>
    <xf numFmtId="3" fontId="13" fillId="0" borderId="1" xfId="2" applyNumberFormat="1" applyFont="1" applyBorder="1" applyAlignment="1">
      <alignment horizontal="center" vertical="top" wrapText="1"/>
    </xf>
    <xf numFmtId="3" fontId="13" fillId="0" borderId="1" xfId="2" applyNumberFormat="1" applyFont="1" applyBorder="1" applyAlignment="1">
      <alignment horizontal="center" vertical="center" wrapText="1"/>
    </xf>
    <xf numFmtId="43" fontId="13" fillId="0" borderId="1" xfId="10" applyFont="1" applyBorder="1" applyAlignment="1">
      <alignment horizontal="right" vertical="center" wrapText="1"/>
    </xf>
    <xf numFmtId="3" fontId="13" fillId="3" borderId="1" xfId="2" applyNumberFormat="1" applyFont="1" applyFill="1" applyBorder="1" applyAlignment="1">
      <alignment horizontal="center" vertical="center" wrapText="1"/>
    </xf>
    <xf numFmtId="167" fontId="16" fillId="0" borderId="12" xfId="0" applyNumberFormat="1" applyFont="1" applyBorder="1" applyAlignment="1">
      <alignment horizontal="center"/>
    </xf>
    <xf numFmtId="3" fontId="13" fillId="3" borderId="1" xfId="2" applyNumberFormat="1" applyFont="1" applyFill="1" applyBorder="1" applyAlignment="1">
      <alignment vertical="center" wrapText="1"/>
    </xf>
    <xf numFmtId="3" fontId="13" fillId="0" borderId="11" xfId="2" applyNumberFormat="1" applyFont="1" applyBorder="1" applyAlignment="1">
      <alignment horizontal="center" vertical="center" wrapText="1"/>
    </xf>
    <xf numFmtId="43" fontId="17" fillId="0" borderId="1" xfId="10" applyFont="1" applyFill="1" applyBorder="1" applyAlignment="1">
      <alignment horizontal="right" vertical="center" wrapText="1"/>
    </xf>
    <xf numFmtId="3" fontId="13" fillId="3" borderId="11" xfId="2" applyNumberFormat="1" applyFont="1" applyFill="1" applyBorder="1" applyAlignment="1">
      <alignment vertical="center" wrapText="1"/>
    </xf>
    <xf numFmtId="3" fontId="11" fillId="0" borderId="1" xfId="2" applyNumberFormat="1" applyFont="1" applyBorder="1" applyAlignment="1">
      <alignment vertical="top" wrapText="1"/>
    </xf>
    <xf numFmtId="4" fontId="11" fillId="0" borderId="1" xfId="2" applyNumberFormat="1" applyFont="1" applyBorder="1" applyAlignment="1">
      <alignment horizontal="right" vertical="top" wrapText="1"/>
    </xf>
    <xf numFmtId="43" fontId="11" fillId="0" borderId="1" xfId="10" applyFont="1" applyBorder="1" applyAlignment="1">
      <alignment horizontal="right" vertical="center" wrapText="1"/>
    </xf>
    <xf numFmtId="3" fontId="12" fillId="3" borderId="1" xfId="2" applyNumberFormat="1" applyFont="1" applyFill="1" applyBorder="1" applyAlignment="1">
      <alignment horizontal="center" vertical="top" wrapText="1"/>
    </xf>
    <xf numFmtId="3" fontId="12" fillId="0" borderId="1" xfId="2" applyNumberFormat="1" applyFont="1" applyBorder="1" applyAlignment="1">
      <alignment horizontal="left" vertical="top" wrapText="1"/>
    </xf>
    <xf numFmtId="3" fontId="12" fillId="0" borderId="1" xfId="2" applyNumberFormat="1" applyFont="1" applyBorder="1" applyAlignment="1">
      <alignment vertical="top" wrapText="1"/>
    </xf>
    <xf numFmtId="43" fontId="16" fillId="0" borderId="1" xfId="10" applyFont="1" applyBorder="1" applyAlignment="1">
      <alignment horizontal="right" vertical="center" wrapText="1"/>
    </xf>
    <xf numFmtId="169" fontId="12" fillId="4" borderId="1" xfId="0" applyNumberFormat="1" applyFont="1" applyFill="1" applyBorder="1" applyAlignment="1">
      <alignment vertical="center" wrapText="1"/>
    </xf>
    <xf numFmtId="0" fontId="18" fillId="0" borderId="10" xfId="9" applyFont="1" applyFill="1" applyBorder="1"/>
    <xf numFmtId="43" fontId="19" fillId="0" borderId="1" xfId="10" applyFont="1" applyBorder="1" applyAlignment="1">
      <alignment horizontal="right" vertical="center" wrapText="1"/>
    </xf>
    <xf numFmtId="43" fontId="12" fillId="0" borderId="0" xfId="2" applyNumberFormat="1" applyFont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43" fontId="12" fillId="0" borderId="0" xfId="2" applyNumberFormat="1" applyFont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8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9" fillId="0" borderId="2" xfId="2" applyNumberFormat="1" applyFont="1" applyFill="1" applyBorder="1" applyAlignment="1">
      <alignment horizontal="right" vertical="center"/>
    </xf>
    <xf numFmtId="166" fontId="9" fillId="0" borderId="11" xfId="2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8" fillId="0" borderId="6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8" fillId="0" borderId="12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wrapText="1"/>
    </xf>
    <xf numFmtId="0" fontId="8" fillId="0" borderId="1" xfId="2" applyFont="1" applyFill="1" applyBorder="1" applyAlignment="1">
      <alignment vertical="center" wrapText="1"/>
    </xf>
    <xf numFmtId="0" fontId="8" fillId="0" borderId="3" xfId="2" applyFont="1" applyFill="1" applyBorder="1" applyAlignment="1">
      <alignment horizontal="left" wrapText="1"/>
    </xf>
    <xf numFmtId="0" fontId="8" fillId="0" borderId="6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167" fontId="9" fillId="0" borderId="2" xfId="2" applyNumberFormat="1" applyFont="1" applyFill="1" applyBorder="1" applyAlignment="1">
      <alignment horizontal="right" vertical="center"/>
    </xf>
    <xf numFmtId="167" fontId="9" fillId="0" borderId="11" xfId="2" applyNumberFormat="1" applyFont="1" applyFill="1" applyBorder="1" applyAlignment="1">
      <alignment horizontal="right" vertical="center"/>
    </xf>
    <xf numFmtId="0" fontId="6" fillId="0" borderId="3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13" xfId="4" applyFont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center"/>
    </xf>
    <xf numFmtId="0" fontId="9" fillId="0" borderId="6" xfId="2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right" vertical="center" wrapText="1"/>
    </xf>
    <xf numFmtId="0" fontId="9" fillId="0" borderId="6" xfId="2" applyFont="1" applyFill="1" applyBorder="1" applyAlignment="1">
      <alignment horizontal="right" vertical="center" wrapText="1"/>
    </xf>
    <xf numFmtId="0" fontId="9" fillId="0" borderId="12" xfId="2" applyFont="1" applyFill="1" applyBorder="1" applyAlignment="1">
      <alignment horizontal="right" vertical="center" wrapText="1"/>
    </xf>
    <xf numFmtId="0" fontId="8" fillId="0" borderId="1" xfId="2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right" vertical="center" wrapText="1"/>
    </xf>
    <xf numFmtId="43" fontId="12" fillId="0" borderId="0" xfId="0" applyNumberFormat="1" applyFont="1" applyAlignment="1">
      <alignment horizontal="right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5" fillId="0" borderId="1" xfId="0" applyNumberFormat="1" applyFont="1" applyBorder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43" fontId="14" fillId="0" borderId="0" xfId="0" applyNumberFormat="1" applyFont="1" applyAlignment="1">
      <alignment horizontal="left" vertical="top" wrapText="1"/>
    </xf>
    <xf numFmtId="43" fontId="15" fillId="0" borderId="0" xfId="0" applyNumberFormat="1" applyFont="1" applyAlignment="1">
      <alignment horizontal="left" vertical="top" wrapText="1"/>
    </xf>
    <xf numFmtId="43" fontId="14" fillId="0" borderId="0" xfId="2" applyNumberFormat="1" applyFont="1" applyAlignment="1">
      <alignment horizontal="left" vertical="top" wrapText="1"/>
    </xf>
    <xf numFmtId="3" fontId="12" fillId="0" borderId="1" xfId="2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3" fontId="12" fillId="4" borderId="14" xfId="0" applyNumberFormat="1" applyFont="1" applyFill="1" applyBorder="1" applyAlignment="1">
      <alignment horizontal="center" vertical="center" wrapText="1"/>
    </xf>
    <xf numFmtId="3" fontId="12" fillId="4" borderId="11" xfId="0" applyNumberFormat="1" applyFont="1" applyFill="1" applyBorder="1" applyAlignment="1">
      <alignment horizontal="center" vertical="center" wrapText="1"/>
    </xf>
    <xf numFmtId="43" fontId="11" fillId="0" borderId="0" xfId="2" applyNumberFormat="1" applyFont="1" applyAlignment="1">
      <alignment horizontal="center" vertical="top" wrapText="1"/>
    </xf>
    <xf numFmtId="43" fontId="11" fillId="2" borderId="0" xfId="2" applyNumberFormat="1" applyFont="1" applyFill="1" applyAlignment="1">
      <alignment horizontal="center" vertical="top" wrapText="1"/>
    </xf>
    <xf numFmtId="43" fontId="12" fillId="0" borderId="0" xfId="2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4"/>
    <cellStyle name="Обычный 2 2" xfId="2"/>
    <cellStyle name="Обычный 2 3" xfId="22"/>
    <cellStyle name="Обычный 3" xfId="1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3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6"/>
  <sheetViews>
    <sheetView tabSelected="1" topLeftCell="A13" workbookViewId="0">
      <selection activeCell="C43" sqref="C43"/>
    </sheetView>
  </sheetViews>
  <sheetFormatPr defaultRowHeight="12" x14ac:dyDescent="0.2"/>
  <cols>
    <col min="1" max="1" width="10" style="74" customWidth="1"/>
    <col min="2" max="2" width="9.140625" style="1"/>
    <col min="3" max="3" width="48" style="1" customWidth="1"/>
    <col min="4" max="4" width="8" style="23" customWidth="1"/>
    <col min="5" max="5" width="15.5703125" style="4" customWidth="1"/>
    <col min="6" max="16384" width="9.140625" style="1"/>
  </cols>
  <sheetData>
    <row r="1" spans="1:5" ht="32.25" customHeight="1" x14ac:dyDescent="0.2">
      <c r="A1" s="136" t="s">
        <v>0</v>
      </c>
      <c r="B1" s="136"/>
      <c r="C1" s="136"/>
      <c r="D1" s="136"/>
      <c r="E1" s="136"/>
    </row>
    <row r="2" spans="1:5" x14ac:dyDescent="0.2">
      <c r="A2" s="137" t="s">
        <v>1</v>
      </c>
      <c r="B2" s="137"/>
      <c r="C2" s="2">
        <f>C3+C4</f>
        <v>2641</v>
      </c>
      <c r="D2" s="3"/>
    </row>
    <row r="3" spans="1:5" x14ac:dyDescent="0.2">
      <c r="A3" s="138" t="s">
        <v>2</v>
      </c>
      <c r="B3" s="138"/>
      <c r="C3" s="5">
        <v>2641</v>
      </c>
      <c r="D3" s="3"/>
      <c r="E3" s="6"/>
    </row>
    <row r="4" spans="1:5" x14ac:dyDescent="0.2">
      <c r="A4" s="138" t="s">
        <v>3</v>
      </c>
      <c r="B4" s="138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9" t="s">
        <v>4</v>
      </c>
      <c r="B6" s="140"/>
      <c r="C6" s="141"/>
      <c r="D6" s="145" t="s">
        <v>5</v>
      </c>
      <c r="E6" s="147">
        <f>E14+E18+E26</f>
        <v>563790.1</v>
      </c>
    </row>
    <row r="7" spans="1:5" x14ac:dyDescent="0.2">
      <c r="A7" s="142"/>
      <c r="B7" s="143"/>
      <c r="C7" s="144"/>
      <c r="D7" s="146"/>
      <c r="E7" s="148"/>
    </row>
    <row r="8" spans="1:5" x14ac:dyDescent="0.2">
      <c r="A8" s="149" t="s">
        <v>6</v>
      </c>
      <c r="B8" s="149"/>
      <c r="C8" s="149"/>
      <c r="D8" s="149"/>
      <c r="E8" s="149"/>
    </row>
    <row r="9" spans="1:5" x14ac:dyDescent="0.2">
      <c r="A9" s="150" t="s">
        <v>7</v>
      </c>
      <c r="B9" s="151"/>
      <c r="C9" s="152"/>
      <c r="D9" s="10">
        <v>8.9700000000000006</v>
      </c>
      <c r="E9" s="11">
        <v>111571.15</v>
      </c>
    </row>
    <row r="10" spans="1:5" x14ac:dyDescent="0.2">
      <c r="A10" s="135" t="s">
        <v>8</v>
      </c>
      <c r="B10" s="135"/>
      <c r="C10" s="135"/>
      <c r="D10" s="12">
        <v>1.91</v>
      </c>
      <c r="E10" s="11">
        <v>23757.119999999999</v>
      </c>
    </row>
    <row r="11" spans="1:5" x14ac:dyDescent="0.2">
      <c r="A11" s="153" t="s">
        <v>9</v>
      </c>
      <c r="B11" s="154"/>
      <c r="C11" s="155"/>
      <c r="D11" s="12">
        <v>0.84</v>
      </c>
      <c r="E11" s="11">
        <v>1435.78</v>
      </c>
    </row>
    <row r="12" spans="1:5" x14ac:dyDescent="0.2">
      <c r="A12" s="153" t="s">
        <v>10</v>
      </c>
      <c r="B12" s="154"/>
      <c r="C12" s="155"/>
      <c r="D12" s="13">
        <v>1.1100000000000001</v>
      </c>
      <c r="E12" s="11">
        <v>13806.5</v>
      </c>
    </row>
    <row r="13" spans="1:5" x14ac:dyDescent="0.2">
      <c r="A13" s="135" t="s">
        <v>11</v>
      </c>
      <c r="B13" s="135"/>
      <c r="C13" s="135"/>
      <c r="D13" s="12"/>
      <c r="E13" s="11">
        <v>0</v>
      </c>
    </row>
    <row r="14" spans="1:5" x14ac:dyDescent="0.2">
      <c r="A14" s="156" t="s">
        <v>12</v>
      </c>
      <c r="B14" s="156"/>
      <c r="C14" s="156"/>
      <c r="D14" s="12"/>
      <c r="E14" s="14">
        <f>SUM(E9:E13)</f>
        <v>150570.54999999999</v>
      </c>
    </row>
    <row r="15" spans="1:5" x14ac:dyDescent="0.2">
      <c r="A15" s="149" t="s">
        <v>13</v>
      </c>
      <c r="B15" s="149"/>
      <c r="C15" s="149"/>
      <c r="D15" s="149"/>
      <c r="E15" s="149"/>
    </row>
    <row r="16" spans="1:5" x14ac:dyDescent="0.2">
      <c r="A16" s="157" t="s">
        <v>14</v>
      </c>
      <c r="B16" s="157"/>
      <c r="C16" s="157"/>
      <c r="D16" s="13">
        <v>5.57</v>
      </c>
      <c r="E16" s="11">
        <v>69281.119999999995</v>
      </c>
    </row>
    <row r="17" spans="1:5" x14ac:dyDescent="0.2">
      <c r="A17" s="158" t="s">
        <v>15</v>
      </c>
      <c r="B17" s="159"/>
      <c r="C17" s="159"/>
      <c r="D17" s="12"/>
      <c r="E17" s="11">
        <v>0</v>
      </c>
    </row>
    <row r="18" spans="1:5" x14ac:dyDescent="0.2">
      <c r="A18" s="156" t="s">
        <v>16</v>
      </c>
      <c r="B18" s="156"/>
      <c r="C18" s="156"/>
      <c r="D18" s="10"/>
      <c r="E18" s="15">
        <f>E16+E17</f>
        <v>69281.119999999995</v>
      </c>
    </row>
    <row r="19" spans="1:5" x14ac:dyDescent="0.2">
      <c r="A19" s="160" t="s">
        <v>17</v>
      </c>
      <c r="B19" s="161"/>
      <c r="C19" s="162"/>
      <c r="D19" s="10"/>
      <c r="E19" s="16">
        <v>0</v>
      </c>
    </row>
    <row r="20" spans="1:5" x14ac:dyDescent="0.2">
      <c r="A20" s="160" t="s">
        <v>18</v>
      </c>
      <c r="B20" s="161"/>
      <c r="C20" s="162"/>
      <c r="D20" s="10"/>
      <c r="E20" s="16">
        <v>0</v>
      </c>
    </row>
    <row r="21" spans="1:5" x14ac:dyDescent="0.2">
      <c r="A21" s="163" t="s">
        <v>19</v>
      </c>
      <c r="B21" s="163"/>
      <c r="C21" s="163"/>
      <c r="D21" s="163"/>
      <c r="E21" s="163"/>
    </row>
    <row r="22" spans="1:5" x14ac:dyDescent="0.2">
      <c r="A22" s="17" t="s">
        <v>20</v>
      </c>
      <c r="B22" s="18"/>
      <c r="C22" s="18"/>
      <c r="D22" s="19"/>
      <c r="E22" s="11">
        <v>167066.96</v>
      </c>
    </row>
    <row r="23" spans="1:5" x14ac:dyDescent="0.2">
      <c r="A23" s="17" t="s">
        <v>21</v>
      </c>
      <c r="B23" s="18"/>
      <c r="C23" s="18"/>
      <c r="D23" s="19"/>
      <c r="E23" s="11">
        <f>80357.5
+23837.64</f>
        <v>104195.14</v>
      </c>
    </row>
    <row r="24" spans="1:5" x14ac:dyDescent="0.2">
      <c r="A24" s="17" t="s">
        <v>22</v>
      </c>
      <c r="B24" s="18"/>
      <c r="C24" s="18"/>
      <c r="D24" s="19"/>
      <c r="E24" s="11">
        <v>23461.18</v>
      </c>
    </row>
    <row r="25" spans="1:5" x14ac:dyDescent="0.2">
      <c r="A25" s="17" t="s">
        <v>23</v>
      </c>
      <c r="B25" s="18"/>
      <c r="C25" s="18"/>
      <c r="D25" s="19"/>
      <c r="E25" s="11">
        <v>49215.15</v>
      </c>
    </row>
    <row r="26" spans="1:5" s="21" customFormat="1" x14ac:dyDescent="0.2">
      <c r="A26" s="160" t="s">
        <v>24</v>
      </c>
      <c r="B26" s="161"/>
      <c r="C26" s="162"/>
      <c r="D26" s="19"/>
      <c r="E26" s="20">
        <f>SUM(E22:E25)</f>
        <v>343938.43</v>
      </c>
    </row>
    <row r="27" spans="1:5" x14ac:dyDescent="0.2">
      <c r="A27" s="22"/>
    </row>
    <row r="28" spans="1:5" x14ac:dyDescent="0.2">
      <c r="A28" s="139" t="s">
        <v>25</v>
      </c>
      <c r="B28" s="164"/>
      <c r="C28" s="165"/>
      <c r="D28" s="24"/>
      <c r="E28" s="147">
        <f>E36+E40+E46</f>
        <v>332823.64</v>
      </c>
    </row>
    <row r="29" spans="1:5" x14ac:dyDescent="0.2">
      <c r="A29" s="166"/>
      <c r="B29" s="167"/>
      <c r="C29" s="168"/>
      <c r="D29" s="25"/>
      <c r="E29" s="148"/>
    </row>
    <row r="30" spans="1:5" x14ac:dyDescent="0.2">
      <c r="A30" s="149" t="s">
        <v>6</v>
      </c>
      <c r="B30" s="149"/>
      <c r="C30" s="149"/>
      <c r="D30" s="149"/>
      <c r="E30" s="149"/>
    </row>
    <row r="31" spans="1:5" x14ac:dyDescent="0.2">
      <c r="A31" s="150" t="s">
        <v>7</v>
      </c>
      <c r="B31" s="151"/>
      <c r="C31" s="152"/>
      <c r="D31" s="26"/>
      <c r="E31" s="11">
        <v>65864.08</v>
      </c>
    </row>
    <row r="32" spans="1:5" x14ac:dyDescent="0.2">
      <c r="A32" s="135" t="s">
        <v>26</v>
      </c>
      <c r="B32" s="135"/>
      <c r="C32" s="135"/>
      <c r="D32" s="12"/>
      <c r="E32" s="11">
        <v>14024.6</v>
      </c>
    </row>
    <row r="33" spans="1:5" x14ac:dyDescent="0.2">
      <c r="A33" s="17" t="s">
        <v>27</v>
      </c>
      <c r="B33" s="18"/>
      <c r="C33" s="18"/>
      <c r="D33" s="27"/>
      <c r="E33" s="11">
        <v>847.59</v>
      </c>
    </row>
    <row r="34" spans="1:5" x14ac:dyDescent="0.2">
      <c r="A34" s="153" t="s">
        <v>10</v>
      </c>
      <c r="B34" s="154"/>
      <c r="C34" s="155"/>
      <c r="D34" s="28"/>
      <c r="E34" s="11">
        <v>8150.43</v>
      </c>
    </row>
    <row r="35" spans="1:5" x14ac:dyDescent="0.2">
      <c r="A35" s="135" t="s">
        <v>11</v>
      </c>
      <c r="B35" s="135"/>
      <c r="C35" s="135"/>
      <c r="D35" s="12"/>
      <c r="E35" s="11">
        <v>0</v>
      </c>
    </row>
    <row r="36" spans="1:5" x14ac:dyDescent="0.2">
      <c r="A36" s="156" t="s">
        <v>28</v>
      </c>
      <c r="B36" s="156"/>
      <c r="C36" s="156"/>
      <c r="D36" s="10"/>
      <c r="E36" s="14">
        <f>SUM(E31:E35)</f>
        <v>88886.700000000012</v>
      </c>
    </row>
    <row r="37" spans="1:5" x14ac:dyDescent="0.2">
      <c r="A37" s="149" t="s">
        <v>13</v>
      </c>
      <c r="B37" s="149"/>
      <c r="C37" s="149"/>
      <c r="D37" s="149"/>
      <c r="E37" s="149"/>
    </row>
    <row r="38" spans="1:5" x14ac:dyDescent="0.2">
      <c r="A38" s="157" t="s">
        <v>14</v>
      </c>
      <c r="B38" s="157"/>
      <c r="C38" s="157"/>
      <c r="D38" s="13"/>
      <c r="E38" s="11">
        <v>40898.9</v>
      </c>
    </row>
    <row r="39" spans="1:5" x14ac:dyDescent="0.2">
      <c r="A39" s="158" t="s">
        <v>29</v>
      </c>
      <c r="B39" s="159"/>
      <c r="C39" s="159"/>
      <c r="D39" s="12"/>
      <c r="E39" s="11">
        <v>0</v>
      </c>
    </row>
    <row r="40" spans="1:5" x14ac:dyDescent="0.2">
      <c r="A40" s="156" t="s">
        <v>30</v>
      </c>
      <c r="B40" s="156"/>
      <c r="C40" s="156"/>
      <c r="D40" s="10"/>
      <c r="E40" s="15">
        <f>E38+E39</f>
        <v>40898.9</v>
      </c>
    </row>
    <row r="41" spans="1:5" x14ac:dyDescent="0.2">
      <c r="A41" s="163" t="s">
        <v>19</v>
      </c>
      <c r="B41" s="163"/>
      <c r="C41" s="163"/>
      <c r="D41" s="163"/>
      <c r="E41" s="163"/>
    </row>
    <row r="42" spans="1:5" x14ac:dyDescent="0.2">
      <c r="A42" s="17" t="s">
        <v>31</v>
      </c>
      <c r="B42" s="18"/>
      <c r="C42" s="18"/>
      <c r="D42" s="19"/>
      <c r="E42" s="11">
        <v>98625.06</v>
      </c>
    </row>
    <row r="43" spans="1:5" x14ac:dyDescent="0.2">
      <c r="A43" s="17" t="s">
        <v>32</v>
      </c>
      <c r="B43" s="18"/>
      <c r="C43" s="18"/>
      <c r="D43" s="19"/>
      <c r="E43" s="11">
        <v>61509.78</v>
      </c>
    </row>
    <row r="44" spans="1:5" x14ac:dyDescent="0.2">
      <c r="A44" s="17" t="s">
        <v>33</v>
      </c>
      <c r="B44" s="18"/>
      <c r="C44" s="18"/>
      <c r="D44" s="19"/>
      <c r="E44" s="11">
        <v>13849.9</v>
      </c>
    </row>
    <row r="45" spans="1:5" x14ac:dyDescent="0.2">
      <c r="A45" s="17" t="s">
        <v>34</v>
      </c>
      <c r="B45" s="18"/>
      <c r="C45" s="18"/>
      <c r="D45" s="19"/>
      <c r="E45" s="11">
        <v>29053.3</v>
      </c>
    </row>
    <row r="46" spans="1:5" s="21" customFormat="1" x14ac:dyDescent="0.2">
      <c r="A46" s="29" t="s">
        <v>35</v>
      </c>
      <c r="B46" s="18"/>
      <c r="C46" s="18"/>
      <c r="D46" s="19"/>
      <c r="E46" s="30">
        <f>SUM(E42:E45)</f>
        <v>203038.03999999998</v>
      </c>
    </row>
    <row r="47" spans="1:5" x14ac:dyDescent="0.2">
      <c r="A47" s="156" t="s">
        <v>36</v>
      </c>
      <c r="B47" s="156"/>
      <c r="C47" s="156"/>
      <c r="D47" s="10"/>
      <c r="E47" s="31">
        <f>E28/E6</f>
        <v>0.59033253687852982</v>
      </c>
    </row>
    <row r="48" spans="1:5" s="36" customFormat="1" x14ac:dyDescent="0.2">
      <c r="A48" s="32"/>
      <c r="B48" s="33"/>
      <c r="C48" s="33"/>
      <c r="D48" s="34"/>
      <c r="E48" s="35"/>
    </row>
    <row r="49" spans="1:6" s="37" customFormat="1" x14ac:dyDescent="0.2">
      <c r="A49" s="139" t="s">
        <v>37</v>
      </c>
      <c r="B49" s="164"/>
      <c r="C49" s="165"/>
      <c r="D49" s="24"/>
      <c r="E49" s="169">
        <f>E74+E79+E85</f>
        <v>594625.81000000006</v>
      </c>
    </row>
    <row r="50" spans="1:6" s="37" customFormat="1" x14ac:dyDescent="0.2">
      <c r="A50" s="166"/>
      <c r="B50" s="167"/>
      <c r="C50" s="168"/>
      <c r="D50" s="25"/>
      <c r="E50" s="170"/>
    </row>
    <row r="51" spans="1:6" s="37" customFormat="1" x14ac:dyDescent="0.2">
      <c r="A51" s="149" t="s">
        <v>6</v>
      </c>
      <c r="B51" s="149"/>
      <c r="C51" s="149"/>
      <c r="D51" s="149"/>
      <c r="E51" s="149"/>
    </row>
    <row r="52" spans="1:6" s="37" customFormat="1" x14ac:dyDescent="0.2">
      <c r="A52" s="174" t="s">
        <v>38</v>
      </c>
      <c r="B52" s="174"/>
      <c r="C52" s="174"/>
      <c r="D52" s="38"/>
      <c r="E52" s="39">
        <v>111571</v>
      </c>
    </row>
    <row r="53" spans="1:6" s="37" customFormat="1" x14ac:dyDescent="0.2">
      <c r="A53" s="158" t="s">
        <v>39</v>
      </c>
      <c r="B53" s="159"/>
      <c r="C53" s="175"/>
      <c r="D53" s="40">
        <v>1.87</v>
      </c>
      <c r="E53" s="41">
        <v>23259.51</v>
      </c>
    </row>
    <row r="54" spans="1:6" s="37" customFormat="1" x14ac:dyDescent="0.2">
      <c r="A54" s="158" t="s">
        <v>40</v>
      </c>
      <c r="B54" s="159"/>
      <c r="C54" s="175"/>
      <c r="D54" s="42">
        <v>0.92</v>
      </c>
      <c r="E54" s="43">
        <v>11443.18</v>
      </c>
    </row>
    <row r="55" spans="1:6" s="37" customFormat="1" x14ac:dyDescent="0.2">
      <c r="A55" s="135" t="s">
        <v>41</v>
      </c>
      <c r="B55" s="135"/>
      <c r="C55" s="135"/>
      <c r="D55" s="42">
        <v>0.53</v>
      </c>
      <c r="E55" s="44">
        <v>6592.27</v>
      </c>
    </row>
    <row r="56" spans="1:6" s="37" customFormat="1" x14ac:dyDescent="0.2">
      <c r="A56" s="158" t="s">
        <v>42</v>
      </c>
      <c r="B56" s="159"/>
      <c r="C56" s="175"/>
      <c r="D56" s="42">
        <v>0.1</v>
      </c>
      <c r="E56" s="43">
        <v>1243.82</v>
      </c>
    </row>
    <row r="57" spans="1:6" s="37" customFormat="1" x14ac:dyDescent="0.2">
      <c r="A57" s="158" t="s">
        <v>43</v>
      </c>
      <c r="B57" s="159"/>
      <c r="C57" s="175"/>
      <c r="D57" s="42">
        <v>0.1</v>
      </c>
      <c r="E57" s="43">
        <v>1243.82</v>
      </c>
    </row>
    <row r="58" spans="1:6" s="37" customFormat="1" x14ac:dyDescent="0.2">
      <c r="A58" s="158" t="s">
        <v>44</v>
      </c>
      <c r="B58" s="159"/>
      <c r="C58" s="175"/>
      <c r="D58" s="42">
        <v>1.45</v>
      </c>
      <c r="E58" s="43">
        <v>18035.45</v>
      </c>
    </row>
    <row r="59" spans="1:6" s="37" customFormat="1" x14ac:dyDescent="0.2">
      <c r="A59" s="158" t="s">
        <v>45</v>
      </c>
      <c r="B59" s="159"/>
      <c r="C59" s="175"/>
      <c r="D59" s="42">
        <v>2.65</v>
      </c>
      <c r="E59" s="43">
        <v>32961.33</v>
      </c>
    </row>
    <row r="60" spans="1:6" s="37" customFormat="1" x14ac:dyDescent="0.2">
      <c r="A60" s="158" t="s">
        <v>46</v>
      </c>
      <c r="B60" s="159"/>
      <c r="C60" s="175"/>
      <c r="D60" s="42">
        <v>0.18</v>
      </c>
      <c r="E60" s="43">
        <v>2238.88</v>
      </c>
    </row>
    <row r="61" spans="1:6" s="37" customFormat="1" x14ac:dyDescent="0.2">
      <c r="A61" s="158" t="s">
        <v>47</v>
      </c>
      <c r="B61" s="159"/>
      <c r="C61" s="175"/>
      <c r="D61" s="42">
        <v>1.17</v>
      </c>
      <c r="E61" s="43">
        <v>14552.74</v>
      </c>
      <c r="F61" s="45"/>
    </row>
    <row r="62" spans="1:6" s="37" customFormat="1" x14ac:dyDescent="0.2">
      <c r="A62" s="171" t="s">
        <v>48</v>
      </c>
      <c r="B62" s="172"/>
      <c r="C62" s="173"/>
      <c r="D62" s="46"/>
      <c r="E62" s="47">
        <f>SUM(E53:E61)</f>
        <v>111571.00000000001</v>
      </c>
    </row>
    <row r="63" spans="1:6" s="37" customFormat="1" x14ac:dyDescent="0.2">
      <c r="A63" s="174" t="s">
        <v>49</v>
      </c>
      <c r="B63" s="174"/>
      <c r="C63" s="174"/>
      <c r="D63" s="46"/>
      <c r="E63" s="48"/>
    </row>
    <row r="64" spans="1:6" s="37" customFormat="1" x14ac:dyDescent="0.2">
      <c r="A64" s="150" t="s">
        <v>50</v>
      </c>
      <c r="B64" s="151"/>
      <c r="C64" s="152"/>
      <c r="D64" s="49"/>
      <c r="E64" s="48">
        <f>E11</f>
        <v>1435.78</v>
      </c>
    </row>
    <row r="65" spans="1:5" s="37" customFormat="1" x14ac:dyDescent="0.2">
      <c r="A65" s="158" t="s">
        <v>51</v>
      </c>
      <c r="B65" s="159"/>
      <c r="C65" s="175"/>
      <c r="D65" s="46"/>
      <c r="E65" s="48">
        <f>E10</f>
        <v>23757.119999999999</v>
      </c>
    </row>
    <row r="66" spans="1:5" s="37" customFormat="1" x14ac:dyDescent="0.2">
      <c r="A66" s="176" t="s">
        <v>52</v>
      </c>
      <c r="B66" s="177"/>
      <c r="C66" s="178"/>
      <c r="D66" s="46"/>
      <c r="E66" s="50">
        <f>SUM(E64:E65)</f>
        <v>25192.899999999998</v>
      </c>
    </row>
    <row r="67" spans="1:5" x14ac:dyDescent="0.2">
      <c r="A67" s="179" t="s">
        <v>53</v>
      </c>
      <c r="B67" s="180"/>
      <c r="C67" s="180"/>
      <c r="D67" s="180"/>
      <c r="E67" s="181"/>
    </row>
    <row r="68" spans="1:5" x14ac:dyDescent="0.2">
      <c r="A68" s="158" t="s">
        <v>54</v>
      </c>
      <c r="B68" s="159"/>
      <c r="C68" s="175"/>
      <c r="D68" s="46"/>
      <c r="E68" s="51">
        <v>13806.44</v>
      </c>
    </row>
    <row r="69" spans="1:5" x14ac:dyDescent="0.2">
      <c r="A69" s="52" t="s">
        <v>55</v>
      </c>
      <c r="B69" s="53"/>
      <c r="C69" s="54"/>
      <c r="D69" s="55"/>
      <c r="E69" s="56">
        <v>0</v>
      </c>
    </row>
    <row r="70" spans="1:5" x14ac:dyDescent="0.2">
      <c r="A70" s="156" t="s">
        <v>56</v>
      </c>
      <c r="B70" s="156"/>
      <c r="C70" s="156"/>
      <c r="D70" s="57"/>
      <c r="E70" s="58">
        <f>SUM(E68:E69)</f>
        <v>13806.44</v>
      </c>
    </row>
    <row r="71" spans="1:5" x14ac:dyDescent="0.2">
      <c r="A71" s="179" t="s">
        <v>57</v>
      </c>
      <c r="B71" s="180"/>
      <c r="C71" s="180"/>
      <c r="D71" s="180"/>
      <c r="E71" s="181"/>
    </row>
    <row r="72" spans="1:5" x14ac:dyDescent="0.2">
      <c r="A72" s="135" t="s">
        <v>58</v>
      </c>
      <c r="B72" s="135"/>
      <c r="C72" s="135"/>
      <c r="D72" s="59"/>
      <c r="E72" s="56">
        <f>E13</f>
        <v>0</v>
      </c>
    </row>
    <row r="73" spans="1:5" x14ac:dyDescent="0.2">
      <c r="A73" s="156" t="s">
        <v>59</v>
      </c>
      <c r="B73" s="156"/>
      <c r="C73" s="156"/>
      <c r="D73" s="57"/>
      <c r="E73" s="58">
        <f>SUM(E72:E72)</f>
        <v>0</v>
      </c>
    </row>
    <row r="74" spans="1:5" x14ac:dyDescent="0.2">
      <c r="A74" s="156" t="s">
        <v>60</v>
      </c>
      <c r="B74" s="156"/>
      <c r="C74" s="156"/>
      <c r="D74" s="10"/>
      <c r="E74" s="50">
        <f>E62+E66+E70+E73</f>
        <v>150570.34000000003</v>
      </c>
    </row>
    <row r="75" spans="1:5" x14ac:dyDescent="0.2">
      <c r="A75" s="149" t="s">
        <v>13</v>
      </c>
      <c r="B75" s="149"/>
      <c r="C75" s="149"/>
      <c r="D75" s="149"/>
      <c r="E75" s="149"/>
    </row>
    <row r="76" spans="1:5" x14ac:dyDescent="0.2">
      <c r="A76" s="157" t="s">
        <v>61</v>
      </c>
      <c r="B76" s="157"/>
      <c r="C76" s="157"/>
      <c r="D76" s="60"/>
      <c r="E76" s="50">
        <v>91037.11</v>
      </c>
    </row>
    <row r="77" spans="1:5" x14ac:dyDescent="0.2">
      <c r="A77" s="185" t="s">
        <v>62</v>
      </c>
      <c r="B77" s="185"/>
      <c r="C77" s="185"/>
      <c r="D77" s="46">
        <v>0.73</v>
      </c>
      <c r="E77" s="50">
        <v>9079.93</v>
      </c>
    </row>
    <row r="78" spans="1:5" x14ac:dyDescent="0.2">
      <c r="A78" s="158" t="s">
        <v>63</v>
      </c>
      <c r="B78" s="159"/>
      <c r="C78" s="175"/>
      <c r="D78" s="61"/>
      <c r="E78" s="50"/>
    </row>
    <row r="79" spans="1:5" x14ac:dyDescent="0.2">
      <c r="A79" s="156" t="s">
        <v>64</v>
      </c>
      <c r="B79" s="156"/>
      <c r="C79" s="156"/>
      <c r="D79" s="60"/>
      <c r="E79" s="50">
        <f>SUM(E76:E78)</f>
        <v>100117.04000000001</v>
      </c>
    </row>
    <row r="80" spans="1:5" x14ac:dyDescent="0.2">
      <c r="A80" s="163" t="s">
        <v>19</v>
      </c>
      <c r="B80" s="163"/>
      <c r="C80" s="163"/>
      <c r="D80" s="163"/>
      <c r="E80" s="163"/>
    </row>
    <row r="81" spans="1:5" x14ac:dyDescent="0.2">
      <c r="A81" s="186" t="s">
        <v>65</v>
      </c>
      <c r="B81" s="186"/>
      <c r="C81" s="186"/>
      <c r="D81" s="60"/>
      <c r="E81" s="41">
        <v>167066.96</v>
      </c>
    </row>
    <row r="82" spans="1:5" x14ac:dyDescent="0.2">
      <c r="A82" s="186" t="s">
        <v>66</v>
      </c>
      <c r="B82" s="186"/>
      <c r="C82" s="186"/>
      <c r="D82" s="60"/>
      <c r="E82" s="43">
        <v>104195.14</v>
      </c>
    </row>
    <row r="83" spans="1:5" x14ac:dyDescent="0.2">
      <c r="A83" s="186" t="s">
        <v>67</v>
      </c>
      <c r="B83" s="186"/>
      <c r="C83" s="186"/>
      <c r="D83" s="60"/>
      <c r="E83" s="43">
        <v>23461.18</v>
      </c>
    </row>
    <row r="84" spans="1:5" x14ac:dyDescent="0.2">
      <c r="A84" s="186" t="s">
        <v>68</v>
      </c>
      <c r="B84" s="186"/>
      <c r="C84" s="186"/>
      <c r="D84" s="60"/>
      <c r="E84" s="43">
        <v>49215.15</v>
      </c>
    </row>
    <row r="85" spans="1:5" x14ac:dyDescent="0.2">
      <c r="A85" s="187" t="s">
        <v>69</v>
      </c>
      <c r="B85" s="187"/>
      <c r="C85" s="187"/>
      <c r="D85" s="60"/>
      <c r="E85" s="50">
        <f>SUM(E81:E84)</f>
        <v>343938.43</v>
      </c>
    </row>
    <row r="86" spans="1:5" ht="15.75" customHeight="1" x14ac:dyDescent="0.2">
      <c r="A86" s="188" t="s">
        <v>70</v>
      </c>
      <c r="B86" s="189"/>
      <c r="C86" s="189"/>
      <c r="D86" s="189"/>
      <c r="E86" s="190"/>
    </row>
    <row r="87" spans="1:5" x14ac:dyDescent="0.2">
      <c r="A87" s="182" t="s">
        <v>71</v>
      </c>
      <c r="B87" s="183"/>
      <c r="C87" s="184"/>
      <c r="D87" s="62"/>
      <c r="E87" s="47">
        <v>0</v>
      </c>
    </row>
    <row r="88" spans="1:5" x14ac:dyDescent="0.2">
      <c r="A88" s="182" t="s">
        <v>72</v>
      </c>
      <c r="B88" s="183"/>
      <c r="C88" s="184"/>
      <c r="D88" s="62"/>
      <c r="E88" s="50">
        <f>E28-E6</f>
        <v>-230966.45999999996</v>
      </c>
    </row>
    <row r="89" spans="1:5" x14ac:dyDescent="0.2">
      <c r="A89" s="182" t="s">
        <v>73</v>
      </c>
      <c r="B89" s="183"/>
      <c r="C89" s="184"/>
      <c r="D89" s="62"/>
      <c r="E89" s="50">
        <f>E87+E88</f>
        <v>-230966.45999999996</v>
      </c>
    </row>
    <row r="90" spans="1:5" x14ac:dyDescent="0.2">
      <c r="A90" s="188" t="s">
        <v>70</v>
      </c>
      <c r="B90" s="189"/>
      <c r="C90" s="189"/>
      <c r="D90" s="189"/>
      <c r="E90" s="190"/>
    </row>
    <row r="91" spans="1:5" x14ac:dyDescent="0.2">
      <c r="A91" s="191" t="s">
        <v>74</v>
      </c>
      <c r="B91" s="192"/>
      <c r="C91" s="193"/>
      <c r="D91" s="10"/>
      <c r="E91" s="50">
        <f>E92+E93+E94</f>
        <v>-230966.46</v>
      </c>
    </row>
    <row r="92" spans="1:5" x14ac:dyDescent="0.2">
      <c r="A92" s="194" t="s">
        <v>75</v>
      </c>
      <c r="B92" s="194"/>
      <c r="C92" s="63" t="s">
        <v>76</v>
      </c>
      <c r="D92" s="10"/>
      <c r="E92" s="50">
        <f>E36-E14</f>
        <v>-61683.849999999977</v>
      </c>
    </row>
    <row r="93" spans="1:5" x14ac:dyDescent="0.2">
      <c r="A93" s="194"/>
      <c r="B93" s="194"/>
      <c r="C93" s="63" t="s">
        <v>77</v>
      </c>
      <c r="D93" s="10"/>
      <c r="E93" s="50">
        <f>E40-E18</f>
        <v>-28382.219999999994</v>
      </c>
    </row>
    <row r="94" spans="1:5" x14ac:dyDescent="0.2">
      <c r="A94" s="194"/>
      <c r="B94" s="194"/>
      <c r="C94" s="63" t="s">
        <v>78</v>
      </c>
      <c r="D94" s="10"/>
      <c r="E94" s="50">
        <f>E46-E26</f>
        <v>-140900.39000000001</v>
      </c>
    </row>
    <row r="95" spans="1:5" x14ac:dyDescent="0.2">
      <c r="A95" s="64"/>
      <c r="B95" s="65"/>
      <c r="C95" s="63"/>
      <c r="D95" s="66"/>
      <c r="E95" s="50"/>
    </row>
    <row r="96" spans="1:5" x14ac:dyDescent="0.2">
      <c r="A96" s="191" t="s">
        <v>79</v>
      </c>
      <c r="B96" s="192"/>
      <c r="C96" s="193"/>
      <c r="D96" s="66"/>
      <c r="E96" s="50">
        <v>0</v>
      </c>
    </row>
    <row r="97" spans="1:5" x14ac:dyDescent="0.2">
      <c r="A97" s="191" t="s">
        <v>80</v>
      </c>
      <c r="B97" s="192"/>
      <c r="C97" s="193"/>
      <c r="D97" s="66"/>
      <c r="E97" s="50">
        <f>E18-E79</f>
        <v>-30835.920000000013</v>
      </c>
    </row>
    <row r="98" spans="1:5" x14ac:dyDescent="0.2">
      <c r="A98" s="191" t="s">
        <v>81</v>
      </c>
      <c r="B98" s="192"/>
      <c r="C98" s="193"/>
      <c r="D98" s="66"/>
      <c r="E98" s="50">
        <f>E97+E96</f>
        <v>-30835.920000000013</v>
      </c>
    </row>
    <row r="99" spans="1:5" x14ac:dyDescent="0.2">
      <c r="A99" s="67" t="s">
        <v>82</v>
      </c>
      <c r="B99" s="67"/>
      <c r="C99" s="67"/>
      <c r="D99" s="68" t="s">
        <v>83</v>
      </c>
      <c r="E99" s="69"/>
    </row>
    <row r="100" spans="1:5" x14ac:dyDescent="0.2">
      <c r="A100" s="70"/>
      <c r="B100" s="70"/>
      <c r="C100" s="70"/>
      <c r="D100" s="71"/>
      <c r="E100" s="69"/>
    </row>
    <row r="101" spans="1:5" x14ac:dyDescent="0.2">
      <c r="A101" s="67" t="s">
        <v>84</v>
      </c>
      <c r="B101" s="67"/>
      <c r="C101" s="67"/>
      <c r="D101" s="68" t="s">
        <v>85</v>
      </c>
      <c r="E101" s="72"/>
    </row>
    <row r="102" spans="1:5" x14ac:dyDescent="0.2">
      <c r="A102" s="67"/>
      <c r="B102" s="67"/>
      <c r="C102" s="67"/>
      <c r="D102" s="68"/>
      <c r="E102" s="72"/>
    </row>
    <row r="103" spans="1:5" x14ac:dyDescent="0.2">
      <c r="A103" s="67"/>
      <c r="B103" s="73" t="s">
        <v>86</v>
      </c>
      <c r="C103" s="73"/>
      <c r="D103" s="68"/>
      <c r="E103" s="67"/>
    </row>
    <row r="104" spans="1:5" x14ac:dyDescent="0.2">
      <c r="A104" s="67" t="s">
        <v>87</v>
      </c>
      <c r="B104" s="67"/>
      <c r="C104" s="67"/>
      <c r="D104" s="68"/>
      <c r="E104" s="67"/>
    </row>
    <row r="105" spans="1:5" x14ac:dyDescent="0.2">
      <c r="A105" s="67" t="s">
        <v>88</v>
      </c>
      <c r="B105" s="67"/>
      <c r="C105" s="67"/>
      <c r="D105" s="68"/>
      <c r="E105" s="67"/>
    </row>
    <row r="106" spans="1:5" x14ac:dyDescent="0.2">
      <c r="A106" s="67"/>
      <c r="B106" s="67"/>
      <c r="C106" s="67"/>
      <c r="D106" s="68"/>
      <c r="E106" s="67"/>
    </row>
  </sheetData>
  <mergeCells count="82">
    <mergeCell ref="A97:C97"/>
    <mergeCell ref="A98:C98"/>
    <mergeCell ref="A88:C88"/>
    <mergeCell ref="A89:C89"/>
    <mergeCell ref="A90:E90"/>
    <mergeCell ref="A91:C91"/>
    <mergeCell ref="A92:B94"/>
    <mergeCell ref="A96:C96"/>
    <mergeCell ref="A87:C87"/>
    <mergeCell ref="A76:C76"/>
    <mergeCell ref="A77:C77"/>
    <mergeCell ref="A78:C78"/>
    <mergeCell ref="A79:C79"/>
    <mergeCell ref="A80:E80"/>
    <mergeCell ref="A81:C81"/>
    <mergeCell ref="A82:C82"/>
    <mergeCell ref="A83:C83"/>
    <mergeCell ref="A84:C84"/>
    <mergeCell ref="A85:C85"/>
    <mergeCell ref="A86:E86"/>
    <mergeCell ref="A75:E75"/>
    <mergeCell ref="A63:C63"/>
    <mergeCell ref="A64:C64"/>
    <mergeCell ref="A65:C65"/>
    <mergeCell ref="A66:C66"/>
    <mergeCell ref="A67:E67"/>
    <mergeCell ref="A68:C68"/>
    <mergeCell ref="A70:C70"/>
    <mergeCell ref="A71:E71"/>
    <mergeCell ref="A72:C72"/>
    <mergeCell ref="A73:C73"/>
    <mergeCell ref="A74:C74"/>
    <mergeCell ref="A62:C62"/>
    <mergeCell ref="A51:E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49:C50"/>
    <mergeCell ref="E49:E50"/>
    <mergeCell ref="A31:C31"/>
    <mergeCell ref="A32:C32"/>
    <mergeCell ref="A34:C34"/>
    <mergeCell ref="A35:C35"/>
    <mergeCell ref="A36:C36"/>
    <mergeCell ref="A37:E37"/>
    <mergeCell ref="A38:C38"/>
    <mergeCell ref="A39:C39"/>
    <mergeCell ref="A40:C40"/>
    <mergeCell ref="A41:E41"/>
    <mergeCell ref="A47:C47"/>
    <mergeCell ref="A30:E30"/>
    <mergeCell ref="A14:C14"/>
    <mergeCell ref="A15:E15"/>
    <mergeCell ref="A16:C16"/>
    <mergeCell ref="A17:C17"/>
    <mergeCell ref="A18:C18"/>
    <mergeCell ref="A19:C19"/>
    <mergeCell ref="A20:C20"/>
    <mergeCell ref="A21:E21"/>
    <mergeCell ref="A26:C26"/>
    <mergeCell ref="A28:C29"/>
    <mergeCell ref="E28:E29"/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C12"/>
  </mergeCells>
  <printOptions horizontalCentered="1"/>
  <pageMargins left="0.15748031496062992" right="0.15748031496062992" top="7.874015748031496E-2" bottom="0" header="0.51181102362204722" footer="0.51181102362204722"/>
  <pageSetup paperSize="9" scale="6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F52"/>
  <sheetViews>
    <sheetView topLeftCell="A19" workbookViewId="0">
      <selection activeCell="C62" sqref="C62"/>
    </sheetView>
  </sheetViews>
  <sheetFormatPr defaultRowHeight="12.75" x14ac:dyDescent="0.25"/>
  <cols>
    <col min="1" max="1" width="5.140625" style="75" customWidth="1"/>
    <col min="2" max="2" width="51.7109375" style="75" customWidth="1"/>
    <col min="3" max="3" width="13.140625" style="75" customWidth="1"/>
    <col min="4" max="4" width="12.85546875" style="75" customWidth="1"/>
    <col min="5" max="5" width="11.42578125" style="75" customWidth="1"/>
    <col min="6" max="6" width="11.5703125" style="75" customWidth="1"/>
    <col min="7" max="7" width="13.7109375" style="75" bestFit="1" customWidth="1"/>
    <col min="8" max="8" width="10.5703125" style="75" bestFit="1" customWidth="1"/>
    <col min="9" max="9" width="9.140625" style="75"/>
    <col min="10" max="10" width="11.5703125" style="75" bestFit="1" customWidth="1"/>
    <col min="11" max="16384" width="9.140625" style="75"/>
  </cols>
  <sheetData>
    <row r="3" spans="1:6" x14ac:dyDescent="0.25">
      <c r="A3" s="208" t="s">
        <v>89</v>
      </c>
      <c r="B3" s="208"/>
      <c r="C3" s="208"/>
      <c r="D3" s="208"/>
      <c r="E3" s="208"/>
      <c r="F3" s="208"/>
    </row>
    <row r="4" spans="1:6" x14ac:dyDescent="0.25">
      <c r="A4" s="208" t="s">
        <v>90</v>
      </c>
      <c r="B4" s="208"/>
      <c r="C4" s="208"/>
      <c r="D4" s="208"/>
      <c r="E4" s="208"/>
      <c r="F4" s="208"/>
    </row>
    <row r="5" spans="1:6" ht="12.75" customHeight="1" x14ac:dyDescent="0.25">
      <c r="A5" s="209" t="s">
        <v>91</v>
      </c>
      <c r="B5" s="209"/>
      <c r="C5" s="209"/>
      <c r="D5" s="209"/>
      <c r="E5" s="209"/>
      <c r="F5" s="209"/>
    </row>
    <row r="6" spans="1:6" ht="25.5" x14ac:dyDescent="0.25">
      <c r="A6" s="76"/>
      <c r="B6" s="76"/>
      <c r="C6" s="76"/>
      <c r="D6" s="77" t="s">
        <v>92</v>
      </c>
      <c r="E6" s="78" t="s">
        <v>93</v>
      </c>
    </row>
    <row r="7" spans="1:6" x14ac:dyDescent="0.25">
      <c r="A7" s="210" t="s">
        <v>94</v>
      </c>
      <c r="B7" s="210"/>
      <c r="D7" s="79">
        <v>2641</v>
      </c>
      <c r="E7" s="77"/>
    </row>
    <row r="8" spans="1:6" x14ac:dyDescent="0.25">
      <c r="A8" s="210" t="s">
        <v>95</v>
      </c>
      <c r="B8" s="210"/>
      <c r="D8" s="80">
        <v>5.57</v>
      </c>
      <c r="E8" s="77"/>
    </row>
    <row r="9" spans="1:6" ht="12.75" customHeight="1" x14ac:dyDescent="0.25">
      <c r="A9" s="199" t="s">
        <v>96</v>
      </c>
      <c r="B9" s="199"/>
      <c r="D9" s="81">
        <v>0</v>
      </c>
      <c r="E9" s="82">
        <v>0</v>
      </c>
      <c r="F9" s="83"/>
    </row>
    <row r="10" spans="1:6" ht="12.75" customHeight="1" x14ac:dyDescent="0.25">
      <c r="A10" s="199" t="s">
        <v>97</v>
      </c>
      <c r="B10" s="199"/>
      <c r="D10" s="84">
        <v>69281.119999999995</v>
      </c>
      <c r="E10" s="84">
        <v>40898.9</v>
      </c>
    </row>
    <row r="11" spans="1:6" ht="12.75" customHeight="1" x14ac:dyDescent="0.25">
      <c r="A11" s="200" t="s">
        <v>98</v>
      </c>
      <c r="B11" s="200"/>
      <c r="C11" s="85"/>
      <c r="D11" s="79">
        <f>D10-D9</f>
        <v>69281.119999999995</v>
      </c>
      <c r="E11" s="86"/>
      <c r="F11" s="82"/>
    </row>
    <row r="12" spans="1:6" ht="15.75" customHeight="1" x14ac:dyDescent="0.25">
      <c r="A12" s="201"/>
      <c r="B12" s="201"/>
      <c r="C12" s="87"/>
      <c r="D12" s="87"/>
      <c r="E12" s="87"/>
    </row>
    <row r="13" spans="1:6" ht="39" customHeight="1" x14ac:dyDescent="0.25">
      <c r="A13" s="88" t="s">
        <v>99</v>
      </c>
      <c r="B13" s="88" t="s">
        <v>100</v>
      </c>
      <c r="C13" s="89" t="s">
        <v>101</v>
      </c>
      <c r="D13" s="89" t="s">
        <v>102</v>
      </c>
      <c r="E13" s="90" t="s">
        <v>103</v>
      </c>
      <c r="F13" s="89" t="s">
        <v>104</v>
      </c>
    </row>
    <row r="14" spans="1:6" x14ac:dyDescent="0.25">
      <c r="A14" s="91" t="s">
        <v>105</v>
      </c>
      <c r="B14" s="91" t="s">
        <v>106</v>
      </c>
      <c r="C14" s="92"/>
      <c r="D14" s="93"/>
      <c r="E14" s="93"/>
      <c r="F14" s="93"/>
    </row>
    <row r="15" spans="1:6" x14ac:dyDescent="0.25">
      <c r="A15" s="94" t="s">
        <v>107</v>
      </c>
      <c r="B15" s="95" t="s">
        <v>108</v>
      </c>
      <c r="C15" s="96" t="s">
        <v>109</v>
      </c>
      <c r="D15" s="97">
        <v>17500</v>
      </c>
      <c r="E15" s="98">
        <f t="shared" ref="E15:E20" si="0">D15</f>
        <v>17500</v>
      </c>
      <c r="F15" s="99" t="s">
        <v>110</v>
      </c>
    </row>
    <row r="16" spans="1:6" ht="15" customHeight="1" x14ac:dyDescent="0.2">
      <c r="A16" s="202" t="s">
        <v>111</v>
      </c>
      <c r="B16" s="100" t="s">
        <v>112</v>
      </c>
      <c r="C16" s="203">
        <v>99</v>
      </c>
      <c r="D16" s="97">
        <v>6968.4</v>
      </c>
      <c r="E16" s="101">
        <f t="shared" si="0"/>
        <v>6968.4</v>
      </c>
      <c r="F16" s="206" t="s">
        <v>113</v>
      </c>
    </row>
    <row r="17" spans="1:6" ht="25.5" customHeight="1" x14ac:dyDescent="0.2">
      <c r="A17" s="202"/>
      <c r="B17" s="102" t="s">
        <v>114</v>
      </c>
      <c r="C17" s="204"/>
      <c r="D17" s="97">
        <v>11177.35</v>
      </c>
      <c r="E17" s="101">
        <f t="shared" si="0"/>
        <v>11177.35</v>
      </c>
      <c r="F17" s="206"/>
    </row>
    <row r="18" spans="1:6" x14ac:dyDescent="0.2">
      <c r="A18" s="202"/>
      <c r="B18" s="103" t="s">
        <v>115</v>
      </c>
      <c r="C18" s="205"/>
      <c r="D18" s="97">
        <v>338.36</v>
      </c>
      <c r="E18" s="104">
        <f>D18</f>
        <v>338.36</v>
      </c>
      <c r="F18" s="207"/>
    </row>
    <row r="19" spans="1:6" x14ac:dyDescent="0.2">
      <c r="A19" s="105"/>
      <c r="B19" s="100"/>
      <c r="C19" s="106"/>
      <c r="D19" s="107"/>
      <c r="E19" s="101">
        <f t="shared" si="0"/>
        <v>0</v>
      </c>
      <c r="F19" s="108"/>
    </row>
    <row r="20" spans="1:6" hidden="1" x14ac:dyDescent="0.2">
      <c r="A20" s="109" t="s">
        <v>116</v>
      </c>
      <c r="B20" s="110"/>
      <c r="C20" s="94"/>
      <c r="D20" s="111"/>
      <c r="E20" s="101">
        <f t="shared" si="0"/>
        <v>0</v>
      </c>
      <c r="F20" s="112"/>
    </row>
    <row r="21" spans="1:6" hidden="1" x14ac:dyDescent="0.2">
      <c r="A21" s="109" t="s">
        <v>117</v>
      </c>
      <c r="B21" s="110"/>
      <c r="C21" s="94"/>
      <c r="D21" s="111"/>
      <c r="E21" s="101">
        <f>D21</f>
        <v>0</v>
      </c>
      <c r="F21" s="112"/>
    </row>
    <row r="22" spans="1:6" hidden="1" x14ac:dyDescent="0.2">
      <c r="A22" s="113" t="s">
        <v>118</v>
      </c>
      <c r="B22" s="110"/>
      <c r="C22" s="114"/>
      <c r="D22" s="115"/>
      <c r="E22" s="115">
        <f>D22</f>
        <v>0</v>
      </c>
      <c r="F22" s="116"/>
    </row>
    <row r="23" spans="1:6" hidden="1" x14ac:dyDescent="0.2">
      <c r="A23" s="113"/>
      <c r="B23" s="100"/>
      <c r="C23" s="117"/>
      <c r="D23" s="101"/>
      <c r="E23" s="115">
        <f>D23</f>
        <v>0</v>
      </c>
      <c r="F23" s="118"/>
    </row>
    <row r="24" spans="1:6" hidden="1" x14ac:dyDescent="0.2">
      <c r="A24" s="109" t="s">
        <v>116</v>
      </c>
      <c r="B24" s="110"/>
      <c r="C24" s="119"/>
      <c r="D24" s="120"/>
      <c r="E24" s="101">
        <f>D24</f>
        <v>0</v>
      </c>
      <c r="F24" s="121"/>
    </row>
    <row r="25" spans="1:6" x14ac:dyDescent="0.25">
      <c r="A25" s="91"/>
      <c r="B25" s="122" t="s">
        <v>119</v>
      </c>
      <c r="C25" s="123"/>
      <c r="D25" s="124">
        <f>SUM(D15:D24)</f>
        <v>35984.11</v>
      </c>
      <c r="E25" s="124">
        <f>SUM(E15:E24)</f>
        <v>35984.11</v>
      </c>
      <c r="F25" s="123"/>
    </row>
    <row r="26" spans="1:6" x14ac:dyDescent="0.25">
      <c r="A26" s="91" t="s">
        <v>120</v>
      </c>
      <c r="B26" s="91" t="s">
        <v>121</v>
      </c>
      <c r="C26" s="91"/>
      <c r="D26" s="124"/>
      <c r="E26" s="124"/>
      <c r="F26" s="125"/>
    </row>
    <row r="27" spans="1:6" x14ac:dyDescent="0.25">
      <c r="A27" s="109" t="s">
        <v>122</v>
      </c>
      <c r="B27" s="126" t="s">
        <v>123</v>
      </c>
      <c r="C27" s="109" t="s">
        <v>124</v>
      </c>
      <c r="D27" s="101">
        <v>29453</v>
      </c>
      <c r="E27" s="101">
        <f>D27</f>
        <v>29453</v>
      </c>
      <c r="F27" s="125" t="s">
        <v>125</v>
      </c>
    </row>
    <row r="28" spans="1:6" x14ac:dyDescent="0.25">
      <c r="A28" s="109"/>
      <c r="B28" s="127"/>
      <c r="C28" s="109"/>
      <c r="D28" s="101"/>
      <c r="E28" s="101"/>
      <c r="F28" s="125"/>
    </row>
    <row r="29" spans="1:6" x14ac:dyDescent="0.25">
      <c r="A29" s="109"/>
      <c r="B29" s="127"/>
      <c r="C29" s="109"/>
      <c r="D29" s="101"/>
      <c r="E29" s="101"/>
      <c r="F29" s="125"/>
    </row>
    <row r="30" spans="1:6" x14ac:dyDescent="0.25">
      <c r="A30" s="91"/>
      <c r="B30" s="122" t="s">
        <v>119</v>
      </c>
      <c r="C30" s="123"/>
      <c r="D30" s="124">
        <f>SUM(D27:D29)</f>
        <v>29453</v>
      </c>
      <c r="E30" s="124">
        <f>SUM(E27:E29)</f>
        <v>29453</v>
      </c>
      <c r="F30" s="123"/>
    </row>
    <row r="31" spans="1:6" x14ac:dyDescent="0.25">
      <c r="A31" s="91" t="s">
        <v>126</v>
      </c>
      <c r="B31" s="91" t="s">
        <v>127</v>
      </c>
      <c r="C31" s="91"/>
      <c r="D31" s="124"/>
      <c r="E31" s="124"/>
      <c r="F31" s="125"/>
    </row>
    <row r="32" spans="1:6" x14ac:dyDescent="0.2">
      <c r="A32" s="109" t="s">
        <v>128</v>
      </c>
      <c r="B32" s="100" t="s">
        <v>129</v>
      </c>
      <c r="C32" s="109" t="s">
        <v>130</v>
      </c>
      <c r="D32" s="128">
        <v>25600</v>
      </c>
      <c r="E32" s="101">
        <f>D32</f>
        <v>25600</v>
      </c>
      <c r="F32" s="125" t="s">
        <v>131</v>
      </c>
    </row>
    <row r="33" spans="1:6" x14ac:dyDescent="0.2">
      <c r="A33" s="109" t="s">
        <v>132</v>
      </c>
      <c r="B33" s="110"/>
      <c r="C33" s="129"/>
      <c r="D33" s="120"/>
      <c r="E33" s="101">
        <f>D33</f>
        <v>0</v>
      </c>
      <c r="F33" s="108"/>
    </row>
    <row r="34" spans="1:6" x14ac:dyDescent="0.2">
      <c r="A34" s="109" t="s">
        <v>132</v>
      </c>
      <c r="B34" s="110"/>
      <c r="C34" s="129"/>
      <c r="D34" s="120"/>
      <c r="E34" s="101">
        <f>D34</f>
        <v>0</v>
      </c>
      <c r="F34" s="108"/>
    </row>
    <row r="35" spans="1:6" x14ac:dyDescent="0.2">
      <c r="A35" s="127"/>
      <c r="B35" s="130"/>
      <c r="C35" s="110"/>
      <c r="D35" s="131"/>
      <c r="E35" s="101">
        <f>D35</f>
        <v>0</v>
      </c>
      <c r="F35" s="125"/>
    </row>
    <row r="36" spans="1:6" x14ac:dyDescent="0.25">
      <c r="A36" s="122"/>
      <c r="B36" s="122" t="s">
        <v>119</v>
      </c>
      <c r="C36" s="123"/>
      <c r="D36" s="124">
        <f>SUM(D32:D35)</f>
        <v>25600</v>
      </c>
      <c r="E36" s="124">
        <f>SUM(E32:E35)</f>
        <v>25600</v>
      </c>
      <c r="F36" s="123"/>
    </row>
    <row r="37" spans="1:6" x14ac:dyDescent="0.25">
      <c r="A37" s="91">
        <v>4</v>
      </c>
      <c r="B37" s="91" t="s">
        <v>133</v>
      </c>
      <c r="C37" s="91"/>
      <c r="D37" s="124"/>
      <c r="E37" s="124"/>
      <c r="F37" s="125"/>
    </row>
    <row r="38" spans="1:6" x14ac:dyDescent="0.25">
      <c r="A38" s="109" t="s">
        <v>128</v>
      </c>
      <c r="B38" s="127"/>
      <c r="C38" s="109"/>
      <c r="D38" s="101"/>
      <c r="E38" s="101"/>
      <c r="F38" s="125"/>
    </row>
    <row r="39" spans="1:6" x14ac:dyDescent="0.25">
      <c r="A39" s="109" t="s">
        <v>132</v>
      </c>
      <c r="B39" s="127"/>
      <c r="C39" s="109"/>
      <c r="D39" s="101"/>
      <c r="E39" s="101"/>
      <c r="F39" s="125"/>
    </row>
    <row r="40" spans="1:6" x14ac:dyDescent="0.25">
      <c r="A40" s="122"/>
      <c r="B40" s="122" t="s">
        <v>119</v>
      </c>
      <c r="C40" s="91"/>
      <c r="D40" s="124">
        <f>SUM(D38:D39)</f>
        <v>0</v>
      </c>
      <c r="E40" s="124">
        <f>SUM(E38:E39)</f>
        <v>0</v>
      </c>
      <c r="F40" s="123"/>
    </row>
    <row r="41" spans="1:6" x14ac:dyDescent="0.25">
      <c r="A41" s="122"/>
      <c r="B41" s="122" t="s">
        <v>134</v>
      </c>
      <c r="C41" s="91"/>
      <c r="D41" s="124">
        <f>D25+D30+D36+D40</f>
        <v>91037.11</v>
      </c>
      <c r="E41" s="124">
        <f>E25+E30+E36+E40</f>
        <v>91037.11</v>
      </c>
      <c r="F41" s="123"/>
    </row>
    <row r="42" spans="1:6" x14ac:dyDescent="0.25">
      <c r="A42" s="122"/>
      <c r="B42" s="127" t="s">
        <v>135</v>
      </c>
      <c r="C42" s="91"/>
      <c r="D42" s="124">
        <f>C10*0.1</f>
        <v>0</v>
      </c>
      <c r="E42" s="124">
        <f>D7*0.73*4+D7*0.73/31*22</f>
        <v>9079.9283870967738</v>
      </c>
      <c r="F42" s="123"/>
    </row>
    <row r="43" spans="1:6" x14ac:dyDescent="0.25">
      <c r="A43" s="122"/>
      <c r="B43" s="122" t="s">
        <v>136</v>
      </c>
      <c r="C43" s="123"/>
      <c r="D43" s="124">
        <f>D25+D30+D36+D40</f>
        <v>91037.11</v>
      </c>
      <c r="E43" s="124">
        <f>E41+E42</f>
        <v>100117.03838709678</v>
      </c>
      <c r="F43" s="123"/>
    </row>
    <row r="45" spans="1:6" ht="12.75" hidden="1" customHeight="1" x14ac:dyDescent="0.25">
      <c r="C45" s="195" t="s">
        <v>137</v>
      </c>
      <c r="D45" s="195"/>
      <c r="E45" s="132">
        <f>E11-E43</f>
        <v>-100117.03838709678</v>
      </c>
    </row>
    <row r="46" spans="1:6" ht="15" customHeight="1" x14ac:dyDescent="0.25">
      <c r="A46" s="196" t="s">
        <v>138</v>
      </c>
      <c r="B46" s="196"/>
      <c r="C46" s="196"/>
      <c r="D46" s="196"/>
      <c r="E46" s="133">
        <f>E43-D11</f>
        <v>30835.918387096783</v>
      </c>
    </row>
    <row r="47" spans="1:6" ht="12.75" customHeight="1" x14ac:dyDescent="0.25">
      <c r="A47" s="197" t="s">
        <v>139</v>
      </c>
      <c r="B47" s="197"/>
      <c r="C47" s="197"/>
      <c r="D47" s="197"/>
      <c r="E47" s="133">
        <f>D7*D8*12</f>
        <v>176524.44</v>
      </c>
    </row>
    <row r="48" spans="1:6" ht="12.75" customHeight="1" x14ac:dyDescent="0.25">
      <c r="A48" s="197" t="s">
        <v>140</v>
      </c>
      <c r="B48" s="197"/>
      <c r="C48" s="197"/>
      <c r="D48" s="197"/>
      <c r="E48" s="133">
        <f>E47-E46</f>
        <v>145688.52161290322</v>
      </c>
    </row>
    <row r="49" spans="1:5" ht="15" customHeight="1" x14ac:dyDescent="0.25">
      <c r="A49" s="198" t="s">
        <v>141</v>
      </c>
      <c r="B49" s="198"/>
      <c r="C49" s="198"/>
      <c r="D49" s="198"/>
      <c r="E49" s="133">
        <f>E48</f>
        <v>145688.52161290322</v>
      </c>
    </row>
    <row r="52" spans="1:5" x14ac:dyDescent="0.25">
      <c r="B52" s="75" t="s">
        <v>142</v>
      </c>
      <c r="C52" s="134" t="s">
        <v>85</v>
      </c>
    </row>
  </sheetData>
  <mergeCells count="17">
    <mergeCell ref="F16:F18"/>
    <mergeCell ref="A3:F3"/>
    <mergeCell ref="A4:F4"/>
    <mergeCell ref="A5:F5"/>
    <mergeCell ref="A7:B7"/>
    <mergeCell ref="A8:B8"/>
    <mergeCell ref="A9:B9"/>
    <mergeCell ref="A10:B10"/>
    <mergeCell ref="A11:B11"/>
    <mergeCell ref="A12:B12"/>
    <mergeCell ref="A16:A18"/>
    <mergeCell ref="C16:C18"/>
    <mergeCell ref="C45:D45"/>
    <mergeCell ref="A46:D46"/>
    <mergeCell ref="A47:D47"/>
    <mergeCell ref="A48:D48"/>
    <mergeCell ref="A49:D49"/>
  </mergeCells>
  <printOptions horizontalCentered="1"/>
  <pageMargins left="0" right="0" top="0" bottom="0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отчет</vt:lpstr>
      <vt:lpstr>карточка</vt:lpstr>
      <vt:lpstr>Лист1</vt:lpstr>
      <vt:lpstr>Лист2</vt:lpstr>
      <vt:lpstr>Лист3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2015-03-28T04:43:07Z</dcterms:modified>
</cp:coreProperties>
</file>