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0">отчет!$A$1:$E$115</definedName>
  </definedNames>
  <calcPr calcId="125725"/>
</workbook>
</file>

<file path=xl/calcChain.xml><?xml version="1.0" encoding="utf-8"?>
<calcChain xmlns="http://schemas.openxmlformats.org/spreadsheetml/2006/main">
  <c r="C51" i="6"/>
  <c r="D50"/>
  <c r="C48"/>
  <c r="D47"/>
  <c r="E45"/>
  <c r="E47" s="1"/>
  <c r="D43"/>
  <c r="E42"/>
  <c r="E41"/>
  <c r="E40"/>
  <c r="F39"/>
  <c r="E38"/>
  <c r="E37"/>
  <c r="E43" s="1"/>
  <c r="F36"/>
  <c r="F35"/>
  <c r="F43" s="1"/>
  <c r="F33"/>
  <c r="D33"/>
  <c r="E31"/>
  <c r="E30"/>
  <c r="E33" s="1"/>
  <c r="F28"/>
  <c r="F48" s="1"/>
  <c r="D28"/>
  <c r="D48" s="1"/>
  <c r="D51" s="1"/>
  <c r="E27"/>
  <c r="E26"/>
  <c r="E25"/>
  <c r="E24"/>
  <c r="E23"/>
  <c r="E22"/>
  <c r="E21"/>
  <c r="E20"/>
  <c r="E19"/>
  <c r="E18"/>
  <c r="E17"/>
  <c r="E28" s="1"/>
  <c r="E48" s="1"/>
  <c r="F12"/>
  <c r="D12"/>
  <c r="D8"/>
  <c r="E54" s="1"/>
  <c r="F51" l="1"/>
  <c r="H7"/>
  <c r="I48" s="1"/>
  <c r="E49"/>
  <c r="E50" s="1"/>
  <c r="E51" s="1"/>
  <c r="E53" s="1"/>
  <c r="E55" s="1"/>
  <c r="E56" s="1"/>
  <c r="E107" i="5"/>
  <c r="E106"/>
  <c r="E98"/>
  <c r="E97"/>
  <c r="E89"/>
  <c r="E80"/>
  <c r="E81" s="1"/>
  <c r="E75"/>
  <c r="E74"/>
  <c r="E76" s="1"/>
  <c r="E72"/>
  <c r="E68"/>
  <c r="E64"/>
  <c r="E77" s="1"/>
  <c r="E49"/>
  <c r="E99" s="1"/>
  <c r="E42"/>
  <c r="E38"/>
  <c r="E96" s="1"/>
  <c r="E95" s="1"/>
  <c r="E27"/>
  <c r="E24"/>
  <c r="E19"/>
  <c r="E15"/>
  <c r="E6"/>
  <c r="C2"/>
  <c r="E102" l="1"/>
  <c r="E103" s="1"/>
  <c r="E83"/>
  <c r="E52"/>
  <c r="E29"/>
  <c r="E50" l="1"/>
  <c r="E92"/>
  <c r="E93" s="1"/>
</calcChain>
</file>

<file path=xl/sharedStrings.xml><?xml version="1.0" encoding="utf-8"?>
<sst xmlns="http://schemas.openxmlformats.org/spreadsheetml/2006/main" count="174" uniqueCount="155">
  <si>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9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</si>
  <si>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</si>
  <si>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</si>
  <si>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</si>
  <si>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</si>
  <si>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</si>
  <si>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</si>
  <si>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 xml:space="preserve">Содержание общего имущества  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</si>
  <si>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</si>
  <si>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</si>
  <si>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</si>
  <si>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</si>
  <si>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>Техническое обслуживание лифта</t>
  </si>
  <si>
    <t xml:space="preserve">* Начисленные доходы по "Содержанию" </t>
  </si>
  <si>
    <t>в т.ч. Ремонт:</t>
  </si>
  <si>
    <t xml:space="preserve">Текущий ремонт общего имущества </t>
  </si>
  <si>
    <t>Доп.тариф на текущий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</si>
  <si>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</si>
  <si>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</si>
  <si>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</si>
  <si>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</si>
  <si>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</si>
  <si>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</si>
  <si>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</si>
  <si>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</si>
  <si>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</si>
  <si>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</si>
  <si>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>Вывоз мусора</t>
  </si>
  <si>
    <t>Оплачено за освещение</t>
  </si>
  <si>
    <t xml:space="preserve">* Фактические доходы по "Содержанию" </t>
  </si>
  <si>
    <t>Доп.тариф на ремонт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</si>
  <si>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</si>
  <si>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</si>
  <si>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</si>
  <si>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</si>
  <si>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</si>
  <si>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Начислено за лифт и мусоропровод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</si>
  <si>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</si>
  <si>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</si>
  <si>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</si>
  <si>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</si>
  <si>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*проведение тех.осмотров и содержание инженерных сетей и оборудования</t>
  </si>
  <si>
    <t>*проведение тех.осмотров и содержание инженерных систем эл.снабжения</t>
  </si>
  <si>
    <t xml:space="preserve">*за круглосуточное аварийно-ремонтное обслуживание </t>
  </si>
  <si>
    <t>*содержание конструктивных элементов</t>
  </si>
  <si>
    <t>*подготовка дома к сезонной эксплуатации</t>
  </si>
  <si>
    <t>*санитарное содержание помещений общего имущества дома</t>
  </si>
  <si>
    <t>*санитарное содержание помещений земельного участка дома</t>
  </si>
  <si>
    <t>*управление МКД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</si>
  <si>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</si>
  <si>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</si>
  <si>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</si>
  <si>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</si>
  <si>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</si>
  <si>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</si>
  <si>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</si>
  <si>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</si>
  <si>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</si>
  <si>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</si>
  <si>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</si>
  <si>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</si>
  <si>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</si>
  <si>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</si>
  <si>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</si>
  <si>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</si>
  <si>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Итого текущий ремонт</t>
  </si>
  <si>
    <t>*дополнительный тариф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</si>
  <si>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</si>
  <si>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</si>
  <si>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</si>
  <si>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</si>
  <si>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</si>
  <si>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</si>
  <si>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</si>
  <si>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</si>
  <si>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</si>
  <si>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</si>
  <si>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 xml:space="preserve">Всего по лицевым счетам на 01.01.2015 г. </t>
  </si>
  <si>
    <t>В том числе по статьям:</t>
  </si>
  <si>
    <t>содержание</t>
  </si>
  <si>
    <t>текущий ремонт</t>
  </si>
  <si>
    <t>доп.тариф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</si>
  <si>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</si>
  <si>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</si>
  <si>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</si>
  <si>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</si>
  <si>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Остаток средств по доп.тарифу на 01.01.14 г.</t>
  </si>
  <si>
    <t>Остаток средств по доп.тарифу за 2014 г.</t>
  </si>
  <si>
    <t>ИТОГО остаток средств подоп.тарифу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</si>
  <si>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</si>
  <si>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</si>
  <si>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</si>
  <si>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</si>
  <si>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</si>
  <si>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</si>
  <si>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</si>
  <si>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</si>
  <si>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9 с 01.05.14</t>
  </si>
  <si>
    <t xml:space="preserve"> на 2014 год </t>
  </si>
  <si>
    <t>по начислению</t>
  </si>
  <si>
    <t xml:space="preserve">  оплата 2014г.  </t>
  </si>
  <si>
    <t>доп.тариф с 01.05.14-30.04.15</t>
  </si>
  <si>
    <t xml:space="preserve">оплата 2014г.  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</si>
  <si>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</si>
  <si>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</si>
  <si>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</si>
  <si>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</si>
  <si>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</si>
  <si>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</si>
  <si>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</si>
  <si>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</si>
  <si>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</si>
  <si>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</si>
  <si>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Работы по доп.тарифу</t>
  </si>
  <si>
    <t>Срок выполнения</t>
  </si>
  <si>
    <t>Сантехнические работы</t>
  </si>
  <si>
    <t>Восстановление подъездного отопления</t>
  </si>
  <si>
    <t>май</t>
  </si>
  <si>
    <t>ГВС-ХВС-отопление под кв.1, 44,4,42,поливочный кран</t>
  </si>
  <si>
    <t>Изоляция труб</t>
  </si>
  <si>
    <t>июль</t>
  </si>
  <si>
    <t>Отопление под кв.1 - сбросник,элеваторы 1-2,вход справа 1 подъезд,под кв.21,22,23,24,под кв.41,42</t>
  </si>
  <si>
    <t>июнь-июль</t>
  </si>
  <si>
    <t>Канализация кв.14,ливневка 1 подвал</t>
  </si>
  <si>
    <t>ГВС под кв.44,под кв.21</t>
  </si>
  <si>
    <t>Отопление под кв.1, под кв.42,43,4,3, кв.48</t>
  </si>
  <si>
    <t>окт-нояб</t>
  </si>
  <si>
    <t xml:space="preserve"> ГВС под кв.32,41, кв.24-п/с</t>
  </si>
  <si>
    <t>Итого:</t>
  </si>
  <si>
    <t>Электромонтажные работы</t>
  </si>
  <si>
    <t>Монтаж светильников с ДД</t>
  </si>
  <si>
    <t>Ремонтно-строительные работы</t>
  </si>
  <si>
    <t>Ремонт крыши</t>
  </si>
  <si>
    <t>июнь-сент</t>
  </si>
  <si>
    <t>Доп.работы по ремонту крыши</t>
  </si>
  <si>
    <t>Ремонт 3х подъездов</t>
  </si>
  <si>
    <t>Установка тамб.дв.под.2</t>
  </si>
  <si>
    <t>Иванов</t>
  </si>
  <si>
    <t>Почтовые ящики</t>
  </si>
  <si>
    <t>Постникова</t>
  </si>
  <si>
    <t>Ремонт межпанельных швов кв.4,9</t>
  </si>
  <si>
    <t>Высота</t>
  </si>
  <si>
    <t>сент-окт</t>
  </si>
  <si>
    <t>Ремонт температурного шва</t>
  </si>
  <si>
    <t>Ремонт балконного козырька кв.58</t>
  </si>
  <si>
    <t>окт</t>
  </si>
  <si>
    <t>Прочие работы</t>
  </si>
  <si>
    <t>Всего:</t>
  </si>
  <si>
    <t xml:space="preserve">Расходы по управлению </t>
  </si>
  <si>
    <t xml:space="preserve"> Остаток на 01.01.2015 г. ("-" экономия, "+" перерасход)  </t>
  </si>
  <si>
    <t xml:space="preserve"> Начисления на 2015 г. </t>
  </si>
  <si>
    <t xml:space="preserve">  План доходов на 2015 г.с учетом остатка, руб.    </t>
  </si>
  <si>
    <t xml:space="preserve"> Всего доходов: </t>
  </si>
  <si>
    <t xml:space="preserve"> Техник </t>
  </si>
  <si>
    <t xml:space="preserve"> Престр О.В. </t>
  </si>
</sst>
</file>

<file path=xl/styles.xml><?xml version="1.0" encoding="utf-8"?>
<styleSheet xmlns="http://schemas.openxmlformats.org/spreadsheetml/2006/main">
  <numFmts count="6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_р_.;[Red]\-#,##0.0_р_."/>
    <numFmt numFmtId="167" formatCode="_-* #,##0_р_._-;\-* #,##0_р_._-;_-* &quot;-&quot;??_р_._-;_-@_-"/>
  </numFmts>
  <fonts count="2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3">
    <xf numFmtId="0" fontId="0" fillId="0" borderId="0" xfId="0"/>
    <xf numFmtId="0" fontId="3" fillId="0" borderId="0" xfId="2" applyFont="1" applyFill="1"/>
    <xf numFmtId="164" fontId="6" fillId="0" borderId="0" xfId="6" applyFont="1" applyFill="1" applyAlignment="1">
      <alignment horizontal="right" vertical="center" wrapText="1"/>
    </xf>
    <xf numFmtId="165" fontId="6" fillId="0" borderId="0" xfId="2" applyNumberFormat="1" applyFont="1" applyFill="1" applyAlignment="1">
      <alignment horizontal="center" vertical="center" wrapText="1"/>
    </xf>
    <xf numFmtId="40" fontId="3" fillId="0" borderId="0" xfId="6" applyNumberFormat="1" applyFont="1" applyFill="1" applyAlignment="1">
      <alignment horizontal="center"/>
    </xf>
    <xf numFmtId="164" fontId="3" fillId="0" borderId="0" xfId="6" applyFont="1" applyFill="1" applyAlignment="1">
      <alignment horizontal="right" vertical="center" wrapText="1"/>
    </xf>
    <xf numFmtId="40" fontId="6" fillId="0" borderId="0" xfId="6" applyNumberFormat="1" applyFont="1" applyFill="1" applyAlignment="1">
      <alignment horizontal="center" wrapText="1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 wrapText="1"/>
    </xf>
    <xf numFmtId="165" fontId="6" fillId="0" borderId="0" xfId="2" applyNumberFormat="1" applyFont="1" applyFill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 wrapText="1"/>
    </xf>
    <xf numFmtId="40" fontId="9" fillId="0" borderId="1" xfId="2" applyNumberFormat="1" applyFont="1" applyFill="1" applyBorder="1" applyAlignment="1">
      <alignment horizontal="right"/>
    </xf>
    <xf numFmtId="0" fontId="3" fillId="0" borderId="6" xfId="2" applyFont="1" applyFill="1" applyBorder="1" applyAlignment="1">
      <alignment horizontal="center" vertical="center" wrapText="1"/>
    </xf>
    <xf numFmtId="40" fontId="8" fillId="0" borderId="1" xfId="2" applyNumberFormat="1" applyFont="1" applyFill="1" applyBorder="1" applyAlignment="1">
      <alignment horizontal="right"/>
    </xf>
    <xf numFmtId="0" fontId="6" fillId="0" borderId="1" xfId="2" applyFont="1" applyFill="1" applyBorder="1" applyAlignment="1">
      <alignment horizontal="center" vertical="center" wrapText="1"/>
    </xf>
    <xf numFmtId="40" fontId="6" fillId="0" borderId="1" xfId="6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6" fillId="0" borderId="0" xfId="2" applyFont="1" applyFill="1"/>
    <xf numFmtId="0" fontId="3" fillId="0" borderId="0" xfId="2" applyFont="1" applyFill="1" applyAlignment="1">
      <alignment horizontal="left"/>
    </xf>
    <xf numFmtId="0" fontId="3" fillId="0" borderId="0" xfId="2" applyFont="1" applyFill="1" applyAlignment="1">
      <alignment horizontal="center" vertical="center"/>
    </xf>
    <xf numFmtId="0" fontId="6" fillId="0" borderId="8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left"/>
    </xf>
    <xf numFmtId="40" fontId="8" fillId="0" borderId="1" xfId="6" applyNumberFormat="1" applyFont="1" applyFill="1" applyBorder="1" applyAlignment="1">
      <alignment horizontal="right"/>
    </xf>
    <xf numFmtId="9" fontId="6" fillId="0" borderId="1" xfId="7" applyFont="1" applyFill="1" applyBorder="1" applyAlignment="1">
      <alignment horizontal="right" vertical="center" wrapText="1" indent="1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vertical="center" wrapText="1"/>
    </xf>
    <xf numFmtId="40" fontId="6" fillId="0" borderId="0" xfId="6" applyNumberFormat="1" applyFont="1" applyFill="1" applyBorder="1" applyAlignment="1">
      <alignment horizontal="center" vertical="center" wrapText="1"/>
    </xf>
    <xf numFmtId="0" fontId="3" fillId="0" borderId="0" xfId="2" applyFont="1" applyFill="1" applyBorder="1"/>
    <xf numFmtId="0" fontId="3" fillId="0" borderId="0" xfId="2" applyFont="1" applyFill="1" applyAlignment="1">
      <alignment wrapText="1"/>
    </xf>
    <xf numFmtId="0" fontId="3" fillId="0" borderId="1" xfId="2" applyFont="1" applyFill="1" applyBorder="1" applyAlignment="1">
      <alignment wrapText="1"/>
    </xf>
    <xf numFmtId="40" fontId="3" fillId="0" borderId="1" xfId="2" applyNumberFormat="1" applyFont="1" applyFill="1" applyBorder="1" applyAlignment="1">
      <alignment wrapText="1"/>
    </xf>
    <xf numFmtId="0" fontId="3" fillId="0" borderId="3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left" wrapText="1"/>
    </xf>
    <xf numFmtId="0" fontId="3" fillId="0" borderId="12" xfId="2" applyFont="1" applyFill="1" applyBorder="1" applyAlignment="1">
      <alignment horizontal="left" wrapText="1"/>
    </xf>
    <xf numFmtId="38" fontId="8" fillId="0" borderId="6" xfId="2" applyNumberFormat="1" applyFont="1" applyFill="1" applyBorder="1" applyAlignment="1">
      <alignment horizontal="center" vertical="center"/>
    </xf>
    <xf numFmtId="38" fontId="6" fillId="0" borderId="1" xfId="2" applyNumberFormat="1" applyFont="1" applyFill="1" applyBorder="1" applyAlignment="1">
      <alignment horizontal="center" vertical="center" wrapText="1"/>
    </xf>
    <xf numFmtId="166" fontId="8" fillId="0" borderId="6" xfId="2" applyNumberFormat="1" applyFont="1" applyFill="1" applyBorder="1" applyAlignment="1">
      <alignment horizontal="center" vertical="center"/>
    </xf>
    <xf numFmtId="40" fontId="8" fillId="0" borderId="1" xfId="2" applyNumberFormat="1" applyFont="1" applyFill="1" applyBorder="1" applyAlignment="1">
      <alignment horizontal="right" vertical="center"/>
    </xf>
    <xf numFmtId="40" fontId="6" fillId="0" borderId="1" xfId="2" applyNumberFormat="1" applyFont="1" applyFill="1" applyBorder="1" applyAlignment="1">
      <alignment horizontal="center" vertical="center" wrapText="1"/>
    </xf>
    <xf numFmtId="40" fontId="3" fillId="0" borderId="1" xfId="2" applyNumberFormat="1" applyFont="1" applyFill="1" applyBorder="1" applyAlignment="1">
      <alignment horizontal="center" vertical="center" wrapText="1"/>
    </xf>
    <xf numFmtId="40" fontId="9" fillId="0" borderId="1" xfId="2" applyNumberFormat="1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right" wrapText="1"/>
    </xf>
    <xf numFmtId="0" fontId="6" fillId="0" borderId="3" xfId="2" applyFont="1" applyFill="1" applyBorder="1" applyAlignment="1">
      <alignment horizontal="right" vertical="center" wrapText="1"/>
    </xf>
    <xf numFmtId="0" fontId="6" fillId="0" borderId="6" xfId="2" applyFont="1" applyFill="1" applyBorder="1" applyAlignment="1">
      <alignment horizontal="right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right" wrapText="1"/>
    </xf>
    <xf numFmtId="0" fontId="6" fillId="0" borderId="6" xfId="2" applyFont="1" applyFill="1" applyBorder="1" applyAlignment="1">
      <alignment horizontal="right" wrapText="1"/>
    </xf>
    <xf numFmtId="40" fontId="3" fillId="0" borderId="0" xfId="2" applyNumberFormat="1" applyFont="1" applyFill="1" applyAlignment="1">
      <alignment horizontal="center" vertical="center"/>
    </xf>
    <xf numFmtId="49" fontId="6" fillId="0" borderId="0" xfId="2" applyNumberFormat="1" applyFont="1" applyFill="1" applyAlignment="1">
      <alignment horizontal="left"/>
    </xf>
    <xf numFmtId="49" fontId="6" fillId="0" borderId="0" xfId="2" applyNumberFormat="1" applyFont="1" applyFill="1" applyAlignment="1">
      <alignment horizontal="center" vertical="center"/>
    </xf>
    <xf numFmtId="40" fontId="3" fillId="0" borderId="0" xfId="2" applyNumberFormat="1" applyFont="1" applyFill="1"/>
    <xf numFmtId="0" fontId="3" fillId="0" borderId="0" xfId="2" applyFont="1" applyFill="1" applyAlignment="1"/>
    <xf numFmtId="0" fontId="6" fillId="0" borderId="3" xfId="2" applyFont="1" applyFill="1" applyBorder="1" applyAlignment="1">
      <alignment horizontal="right" wrapText="1"/>
    </xf>
    <xf numFmtId="0" fontId="6" fillId="0" borderId="6" xfId="2" applyFont="1" applyFill="1" applyBorder="1" applyAlignment="1">
      <alignment horizontal="right" wrapText="1"/>
    </xf>
    <xf numFmtId="0" fontId="6" fillId="0" borderId="12" xfId="2" applyFont="1" applyFill="1" applyBorder="1" applyAlignment="1">
      <alignment horizontal="right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right" vertical="center" wrapText="1"/>
    </xf>
    <xf numFmtId="0" fontId="3" fillId="0" borderId="1" xfId="2" applyFont="1" applyFill="1" applyBorder="1" applyAlignment="1">
      <alignment horizontal="left"/>
    </xf>
    <xf numFmtId="0" fontId="6" fillId="0" borderId="1" xfId="2" applyFont="1" applyFill="1" applyBorder="1" applyAlignment="1">
      <alignment horizontal="left" vertical="top" wrapText="1"/>
    </xf>
    <xf numFmtId="0" fontId="8" fillId="0" borderId="3" xfId="2" applyFont="1" applyFill="1" applyBorder="1" applyAlignment="1">
      <alignment horizontal="right" vertical="center" wrapText="1"/>
    </xf>
    <xf numFmtId="0" fontId="8" fillId="0" borderId="6" xfId="2" applyFont="1" applyFill="1" applyBorder="1" applyAlignment="1">
      <alignment horizontal="right" vertical="center" wrapText="1"/>
    </xf>
    <xf numFmtId="0" fontId="8" fillId="0" borderId="12" xfId="2" applyFont="1" applyFill="1" applyBorder="1" applyAlignment="1">
      <alignment horizontal="right" vertical="center" wrapText="1"/>
    </xf>
    <xf numFmtId="0" fontId="3" fillId="0" borderId="3" xfId="2" applyFont="1" applyFill="1" applyBorder="1" applyAlignment="1">
      <alignment horizontal="left" wrapText="1"/>
    </xf>
    <xf numFmtId="0" fontId="3" fillId="0" borderId="6" xfId="2" applyFont="1" applyFill="1" applyBorder="1" applyAlignment="1">
      <alignment horizontal="left" wrapText="1"/>
    </xf>
    <xf numFmtId="0" fontId="3" fillId="0" borderId="12" xfId="2" applyFont="1" applyFill="1" applyBorder="1" applyAlignment="1">
      <alignment horizontal="left" wrapText="1"/>
    </xf>
    <xf numFmtId="0" fontId="6" fillId="0" borderId="1" xfId="2" applyFont="1" applyFill="1" applyBorder="1" applyAlignment="1">
      <alignment horizontal="left" wrapText="1"/>
    </xf>
    <xf numFmtId="0" fontId="8" fillId="0" borderId="1" xfId="2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wrapText="1"/>
    </xf>
    <xf numFmtId="0" fontId="8" fillId="0" borderId="3" xfId="2" applyFont="1" applyFill="1" applyBorder="1" applyAlignment="1">
      <alignment horizontal="center"/>
    </xf>
    <xf numFmtId="0" fontId="8" fillId="0" borderId="6" xfId="2" applyFont="1" applyFill="1" applyBorder="1" applyAlignment="1">
      <alignment horizontal="center"/>
    </xf>
    <xf numFmtId="0" fontId="8" fillId="0" borderId="12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left" vertical="center" wrapText="1"/>
    </xf>
    <xf numFmtId="0" fontId="6" fillId="0" borderId="3" xfId="2" applyFont="1" applyFill="1" applyBorder="1" applyAlignment="1">
      <alignment horizontal="left" vertical="top" wrapText="1"/>
    </xf>
    <xf numFmtId="0" fontId="6" fillId="0" borderId="6" xfId="2" applyFont="1" applyFill="1" applyBorder="1" applyAlignment="1">
      <alignment horizontal="left" vertical="top" wrapText="1"/>
    </xf>
    <xf numFmtId="0" fontId="6" fillId="0" borderId="12" xfId="2" applyFont="1" applyFill="1" applyBorder="1" applyAlignment="1">
      <alignment horizontal="left" vertical="top" wrapText="1"/>
    </xf>
    <xf numFmtId="0" fontId="6" fillId="0" borderId="1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6" xfId="2" applyFont="1" applyFill="1" applyBorder="1" applyAlignment="1">
      <alignment horizontal="left" vertical="center" wrapText="1"/>
    </xf>
    <xf numFmtId="0" fontId="3" fillId="0" borderId="12" xfId="2" applyFont="1" applyFill="1" applyBorder="1" applyAlignment="1">
      <alignment horizontal="left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40" fontId="8" fillId="0" borderId="2" xfId="2" applyNumberFormat="1" applyFont="1" applyFill="1" applyBorder="1" applyAlignment="1">
      <alignment horizontal="right" vertical="center"/>
    </xf>
    <xf numFmtId="40" fontId="8" fillId="0" borderId="11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vertical="center" wrapText="1"/>
    </xf>
    <xf numFmtId="0" fontId="6" fillId="0" borderId="3" xfId="2" applyFont="1" applyFill="1" applyBorder="1" applyAlignment="1">
      <alignment horizontal="left"/>
    </xf>
    <xf numFmtId="0" fontId="6" fillId="0" borderId="6" xfId="2" applyFont="1" applyFill="1" applyBorder="1" applyAlignment="1">
      <alignment horizontal="left"/>
    </xf>
    <xf numFmtId="0" fontId="6" fillId="0" borderId="12" xfId="2" applyFont="1" applyFill="1" applyBorder="1" applyAlignment="1">
      <alignment horizontal="left"/>
    </xf>
    <xf numFmtId="0" fontId="3" fillId="0" borderId="3" xfId="2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wrapText="1"/>
    </xf>
    <xf numFmtId="0" fontId="3" fillId="0" borderId="0" xfId="2" applyFont="1" applyFill="1" applyAlignment="1">
      <alignment horizontal="left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43" fontId="11" fillId="0" borderId="0" xfId="2" applyNumberFormat="1" applyFont="1" applyAlignment="1">
      <alignment horizontal="center" vertical="center"/>
    </xf>
    <xf numFmtId="43" fontId="11" fillId="0" borderId="0" xfId="2" applyNumberFormat="1" applyFont="1" applyAlignment="1">
      <alignment vertical="top" wrapText="1"/>
    </xf>
    <xf numFmtId="3" fontId="12" fillId="0" borderId="0" xfId="2" applyNumberFormat="1" applyFont="1" applyAlignment="1">
      <alignment vertical="top" wrapText="1"/>
    </xf>
    <xf numFmtId="43" fontId="13" fillId="0" borderId="0" xfId="2" applyNumberFormat="1" applyFont="1" applyAlignment="1">
      <alignment horizontal="center" vertical="top" wrapText="1"/>
    </xf>
    <xf numFmtId="43" fontId="13" fillId="2" borderId="0" xfId="0" applyNumberFormat="1" applyFont="1" applyFill="1" applyAlignment="1">
      <alignment horizontal="center" vertical="top" wrapText="1"/>
    </xf>
    <xf numFmtId="43" fontId="13" fillId="0" borderId="0" xfId="2" applyNumberFormat="1" applyFont="1" applyAlignment="1">
      <alignment horizontal="center" vertical="top"/>
    </xf>
    <xf numFmtId="43" fontId="13" fillId="0" borderId="0" xfId="2" applyNumberFormat="1" applyFont="1" applyAlignment="1">
      <alignment horizontal="center" vertical="top" wrapText="1"/>
    </xf>
    <xf numFmtId="43" fontId="11" fillId="0" borderId="0" xfId="2" applyNumberFormat="1" applyFont="1" applyAlignment="1">
      <alignment horizontal="center" vertical="top" wrapText="1"/>
    </xf>
    <xf numFmtId="43" fontId="11" fillId="0" borderId="0" xfId="0" applyNumberFormat="1" applyFont="1" applyAlignment="1">
      <alignment horizontal="center" vertical="top" wrapText="1"/>
    </xf>
    <xf numFmtId="43" fontId="11" fillId="0" borderId="0" xfId="2" applyNumberFormat="1" applyFont="1" applyAlignment="1">
      <alignment horizontal="left" vertical="top" wrapText="1"/>
    </xf>
    <xf numFmtId="43" fontId="13" fillId="0" borderId="0" xfId="0" applyNumberFormat="1" applyFont="1" applyBorder="1" applyAlignment="1">
      <alignment horizontal="center" vertical="top" wrapText="1"/>
    </xf>
    <xf numFmtId="43" fontId="11" fillId="0" borderId="0" xfId="2" applyNumberFormat="1" applyFont="1" applyBorder="1" applyAlignment="1">
      <alignment horizontal="left" vertical="top" wrapText="1"/>
    </xf>
    <xf numFmtId="43" fontId="14" fillId="0" borderId="0" xfId="0" applyNumberFormat="1" applyFont="1" applyAlignment="1">
      <alignment horizontal="left" vertical="top" wrapText="1"/>
    </xf>
    <xf numFmtId="167" fontId="13" fillId="0" borderId="0" xfId="0" applyNumberFormat="1" applyFont="1" applyBorder="1" applyAlignment="1">
      <alignment horizontal="center" vertical="top" wrapText="1"/>
    </xf>
    <xf numFmtId="167" fontId="14" fillId="0" borderId="0" xfId="2" applyNumberFormat="1" applyFont="1" applyAlignment="1">
      <alignment horizontal="right" vertical="top" wrapText="1"/>
    </xf>
    <xf numFmtId="43" fontId="14" fillId="0" borderId="0" xfId="2" applyNumberFormat="1" applyFont="1" applyAlignment="1">
      <alignment vertical="top" wrapText="1"/>
    </xf>
    <xf numFmtId="43" fontId="15" fillId="0" borderId="0" xfId="2" applyNumberFormat="1" applyFont="1" applyAlignment="1">
      <alignment vertical="top" wrapText="1"/>
    </xf>
    <xf numFmtId="43" fontId="14" fillId="0" borderId="0" xfId="2" applyNumberFormat="1" applyFont="1" applyAlignment="1">
      <alignment vertical="top" wrapText="1"/>
    </xf>
    <xf numFmtId="167" fontId="15" fillId="0" borderId="0" xfId="2" applyNumberFormat="1" applyFont="1" applyAlignment="1">
      <alignment horizontal="right" vertical="top" wrapText="1"/>
    </xf>
    <xf numFmtId="167" fontId="13" fillId="0" borderId="0" xfId="0" applyNumberFormat="1" applyFont="1" applyBorder="1" applyAlignment="1">
      <alignment horizontal="right" vertical="top" wrapText="1"/>
    </xf>
    <xf numFmtId="43" fontId="14" fillId="0" borderId="0" xfId="2" applyNumberFormat="1" applyFont="1" applyAlignment="1">
      <alignment horizontal="left" vertical="top" wrapText="1"/>
    </xf>
    <xf numFmtId="43" fontId="11" fillId="0" borderId="2" xfId="2" applyNumberFormat="1" applyFont="1" applyBorder="1" applyAlignment="1">
      <alignment horizontal="center" vertical="top" wrapText="1"/>
    </xf>
    <xf numFmtId="43" fontId="11" fillId="0" borderId="1" xfId="2" applyNumberFormat="1" applyFont="1" applyBorder="1" applyAlignment="1">
      <alignment horizontal="center" vertical="top" wrapText="1"/>
    </xf>
    <xf numFmtId="43" fontId="11" fillId="0" borderId="1" xfId="2" applyNumberFormat="1" applyFont="1" applyBorder="1" applyAlignment="1">
      <alignment horizontal="center" vertical="center" wrapText="1"/>
    </xf>
    <xf numFmtId="43" fontId="11" fillId="0" borderId="2" xfId="2" applyNumberFormat="1" applyFont="1" applyBorder="1" applyAlignment="1">
      <alignment horizontal="center" vertical="center" wrapText="1"/>
    </xf>
    <xf numFmtId="43" fontId="11" fillId="0" borderId="11" xfId="2" applyNumberFormat="1" applyFont="1" applyBorder="1" applyAlignment="1">
      <alignment horizontal="center" vertical="top" wrapText="1"/>
    </xf>
    <xf numFmtId="43" fontId="11" fillId="0" borderId="11" xfId="2" applyNumberFormat="1" applyFont="1" applyBorder="1" applyAlignment="1">
      <alignment horizontal="center" vertical="center" wrapText="1"/>
    </xf>
    <xf numFmtId="167" fontId="13" fillId="0" borderId="1" xfId="2" applyNumberFormat="1" applyFont="1" applyBorder="1" applyAlignment="1">
      <alignment horizontal="center" vertical="top"/>
    </xf>
    <xf numFmtId="43" fontId="13" fillId="0" borderId="1" xfId="2" applyNumberFormat="1" applyFont="1" applyBorder="1" applyAlignment="1">
      <alignment horizontal="center" vertical="top" wrapText="1"/>
    </xf>
    <xf numFmtId="1" fontId="11" fillId="0" borderId="1" xfId="2" applyNumberFormat="1" applyFont="1" applyBorder="1" applyAlignment="1">
      <alignment horizontal="center" vertical="top" wrapText="1"/>
    </xf>
    <xf numFmtId="43" fontId="11" fillId="0" borderId="1" xfId="2" applyNumberFormat="1" applyFont="1" applyBorder="1" applyAlignment="1">
      <alignment vertical="top" wrapText="1"/>
    </xf>
    <xf numFmtId="167" fontId="11" fillId="0" borderId="1" xfId="2" applyNumberFormat="1" applyFont="1" applyBorder="1" applyAlignment="1">
      <alignment horizontal="center" vertical="top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43" fontId="17" fillId="0" borderId="1" xfId="10" applyFont="1" applyFill="1" applyBorder="1" applyAlignment="1">
      <alignment horizontal="right" wrapText="1"/>
    </xf>
    <xf numFmtId="43" fontId="11" fillId="0" borderId="1" xfId="10" applyFont="1" applyBorder="1" applyAlignment="1">
      <alignment horizontal="right" vertical="top" wrapText="1"/>
    </xf>
    <xf numFmtId="43" fontId="11" fillId="3" borderId="1" xfId="10" applyFont="1" applyFill="1" applyBorder="1" applyAlignment="1">
      <alignment horizontal="right" vertical="top" wrapText="1"/>
    </xf>
    <xf numFmtId="43" fontId="11" fillId="3" borderId="2" xfId="2" applyNumberFormat="1" applyFont="1" applyFill="1" applyBorder="1" applyAlignment="1">
      <alignment horizontal="center" vertical="center" wrapText="1"/>
    </xf>
    <xf numFmtId="0" fontId="16" fillId="0" borderId="11" xfId="0" applyFont="1" applyBorder="1"/>
    <xf numFmtId="43" fontId="11" fillId="4" borderId="12" xfId="10" applyFont="1" applyFill="1" applyBorder="1" applyAlignment="1">
      <alignment horizontal="right" vertical="center" wrapText="1"/>
    </xf>
    <xf numFmtId="43" fontId="11" fillId="3" borderId="11" xfId="2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3" fontId="16" fillId="0" borderId="1" xfId="10" applyFont="1" applyBorder="1" applyAlignment="1">
      <alignment horizontal="right" wrapText="1"/>
    </xf>
    <xf numFmtId="43" fontId="11" fillId="3" borderId="2" xfId="2" applyNumberFormat="1" applyFont="1" applyFill="1" applyBorder="1" applyAlignment="1">
      <alignment horizontal="center" vertical="top" wrapText="1"/>
    </xf>
    <xf numFmtId="167" fontId="11" fillId="0" borderId="2" xfId="2" applyNumberFormat="1" applyFont="1" applyBorder="1" applyAlignment="1">
      <alignment horizontal="center" vertical="top"/>
    </xf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horizontal="center" vertical="center"/>
    </xf>
    <xf numFmtId="43" fontId="16" fillId="0" borderId="1" xfId="10" applyFont="1" applyBorder="1" applyAlignment="1">
      <alignment horizontal="right" vertical="center" wrapText="1"/>
    </xf>
    <xf numFmtId="43" fontId="11" fillId="0" borderId="1" xfId="10" applyFont="1" applyBorder="1" applyAlignment="1">
      <alignment horizontal="right" vertical="center" wrapText="1"/>
    </xf>
    <xf numFmtId="167" fontId="11" fillId="0" borderId="13" xfId="2" applyNumberFormat="1" applyFont="1" applyBorder="1" applyAlignment="1">
      <alignment horizontal="center" vertical="top"/>
    </xf>
    <xf numFmtId="0" fontId="16" fillId="0" borderId="13" xfId="0" applyFont="1" applyBorder="1" applyAlignment="1">
      <alignment horizontal="center" vertical="center"/>
    </xf>
    <xf numFmtId="43" fontId="16" fillId="0" borderId="11" xfId="10" applyFont="1" applyBorder="1" applyAlignment="1">
      <alignment horizontal="right" wrapText="1"/>
    </xf>
    <xf numFmtId="43" fontId="11" fillId="0" borderId="13" xfId="2" applyNumberFormat="1" applyFont="1" applyBorder="1" applyAlignment="1">
      <alignment horizontal="center" vertical="center" wrapText="1"/>
    </xf>
    <xf numFmtId="167" fontId="11" fillId="0" borderId="11" xfId="2" applyNumberFormat="1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center"/>
    </xf>
    <xf numFmtId="167" fontId="18" fillId="0" borderId="2" xfId="2" applyNumberFormat="1" applyFont="1" applyBorder="1" applyAlignment="1">
      <alignment horizontal="center" vertical="top"/>
    </xf>
    <xf numFmtId="43" fontId="18" fillId="3" borderId="2" xfId="2" applyNumberFormat="1" applyFont="1" applyFill="1" applyBorder="1" applyAlignment="1">
      <alignment horizontal="center" vertical="center" wrapText="1"/>
    </xf>
    <xf numFmtId="167" fontId="18" fillId="0" borderId="11" xfId="2" applyNumberFormat="1" applyFont="1" applyBorder="1" applyAlignment="1">
      <alignment horizontal="center" vertical="top"/>
    </xf>
    <xf numFmtId="43" fontId="18" fillId="3" borderId="11" xfId="2" applyNumberFormat="1" applyFont="1" applyFill="1" applyBorder="1" applyAlignment="1">
      <alignment horizontal="center" vertical="center" wrapText="1"/>
    </xf>
    <xf numFmtId="0" fontId="17" fillId="0" borderId="1" xfId="9" applyFont="1" applyBorder="1"/>
    <xf numFmtId="1" fontId="18" fillId="3" borderId="1" xfId="2" applyNumberFormat="1" applyFont="1" applyFill="1" applyBorder="1" applyAlignment="1">
      <alignment horizontal="center" vertical="center" wrapText="1"/>
    </xf>
    <xf numFmtId="43" fontId="17" fillId="0" borderId="1" xfId="10" applyFont="1" applyBorder="1" applyAlignment="1">
      <alignment horizontal="right" wrapText="1"/>
    </xf>
    <xf numFmtId="43" fontId="18" fillId="3" borderId="1" xfId="2" applyNumberFormat="1" applyFont="1" applyFill="1" applyBorder="1" applyAlignment="1">
      <alignment vertical="top" wrapText="1"/>
    </xf>
    <xf numFmtId="167" fontId="18" fillId="0" borderId="1" xfId="2" applyNumberFormat="1" applyFont="1" applyBorder="1" applyAlignment="1">
      <alignment horizontal="center" vertical="top"/>
    </xf>
    <xf numFmtId="1" fontId="18" fillId="3" borderId="11" xfId="2" applyNumberFormat="1" applyFont="1" applyFill="1" applyBorder="1" applyAlignment="1">
      <alignment horizontal="center" vertical="center" wrapText="1"/>
    </xf>
    <xf numFmtId="43" fontId="18" fillId="3" borderId="1" xfId="2" applyNumberFormat="1" applyFont="1" applyFill="1" applyBorder="1" applyAlignment="1">
      <alignment horizontal="center" vertical="top" wrapText="1"/>
    </xf>
    <xf numFmtId="43" fontId="13" fillId="0" borderId="1" xfId="2" applyNumberFormat="1" applyFont="1" applyBorder="1" applyAlignment="1">
      <alignment vertical="top" wrapText="1"/>
    </xf>
    <xf numFmtId="2" fontId="13" fillId="0" borderId="1" xfId="2" applyNumberFormat="1" applyFont="1" applyBorder="1" applyAlignment="1">
      <alignment vertical="top" wrapText="1"/>
    </xf>
    <xf numFmtId="43" fontId="13" fillId="0" borderId="1" xfId="10" applyFont="1" applyBorder="1" applyAlignment="1">
      <alignment horizontal="right" vertical="top" wrapText="1"/>
    </xf>
    <xf numFmtId="1" fontId="13" fillId="0" borderId="1" xfId="2" applyNumberFormat="1" applyFont="1" applyBorder="1" applyAlignment="1">
      <alignment vertical="top" wrapText="1"/>
    </xf>
    <xf numFmtId="3" fontId="11" fillId="0" borderId="1" xfId="2" applyNumberFormat="1" applyFont="1" applyBorder="1" applyAlignment="1">
      <alignment horizontal="left" vertical="top" wrapText="1"/>
    </xf>
    <xf numFmtId="3" fontId="11" fillId="4" borderId="12" xfId="0" applyNumberFormat="1" applyFont="1" applyFill="1" applyBorder="1" applyAlignment="1">
      <alignment horizontal="center" vertical="center" wrapText="1"/>
    </xf>
    <xf numFmtId="43" fontId="11" fillId="3" borderId="1" xfId="2" applyNumberFormat="1" applyFont="1" applyFill="1" applyBorder="1" applyAlignment="1">
      <alignment vertical="top" wrapText="1"/>
    </xf>
    <xf numFmtId="1" fontId="11" fillId="4" borderId="1" xfId="0" applyNumberFormat="1" applyFont="1" applyFill="1" applyBorder="1" applyAlignment="1">
      <alignment horizontal="center" vertical="top" wrapText="1"/>
    </xf>
    <xf numFmtId="3" fontId="11" fillId="3" borderId="1" xfId="2" applyNumberFormat="1" applyFont="1" applyFill="1" applyBorder="1" applyAlignment="1">
      <alignment horizontal="center" vertical="top" wrapText="1"/>
    </xf>
    <xf numFmtId="167" fontId="13" fillId="0" borderId="1" xfId="2" applyNumberFormat="1" applyFont="1" applyBorder="1" applyAlignment="1">
      <alignment vertical="top" wrapText="1"/>
    </xf>
    <xf numFmtId="1" fontId="11" fillId="3" borderId="2" xfId="2" applyNumberFormat="1" applyFont="1" applyFill="1" applyBorder="1" applyAlignment="1">
      <alignment horizontal="center" vertical="center" wrapText="1"/>
    </xf>
    <xf numFmtId="43" fontId="11" fillId="3" borderId="2" xfId="2" applyNumberFormat="1" applyFont="1" applyFill="1" applyBorder="1" applyAlignment="1">
      <alignment horizontal="center" vertical="top" wrapText="1"/>
    </xf>
    <xf numFmtId="0" fontId="17" fillId="0" borderId="1" xfId="9" applyFont="1" applyFill="1" applyBorder="1"/>
    <xf numFmtId="1" fontId="11" fillId="3" borderId="13" xfId="2" applyNumberFormat="1" applyFont="1" applyFill="1" applyBorder="1" applyAlignment="1">
      <alignment horizontal="center" vertical="center" wrapText="1"/>
    </xf>
    <xf numFmtId="43" fontId="11" fillId="3" borderId="13" xfId="2" applyNumberFormat="1" applyFont="1" applyFill="1" applyBorder="1" applyAlignment="1">
      <alignment horizontal="center" vertical="top" wrapText="1"/>
    </xf>
    <xf numFmtId="0" fontId="19" fillId="0" borderId="10" xfId="9" applyFont="1" applyFill="1" applyBorder="1"/>
    <xf numFmtId="1" fontId="11" fillId="3" borderId="11" xfId="2" applyNumberFormat="1" applyFont="1" applyFill="1" applyBorder="1" applyAlignment="1">
      <alignment horizontal="center" vertical="center" wrapText="1"/>
    </xf>
    <xf numFmtId="43" fontId="20" fillId="0" borderId="1" xfId="10" applyFont="1" applyBorder="1" applyAlignment="1">
      <alignment horizontal="right" wrapText="1"/>
    </xf>
    <xf numFmtId="43" fontId="11" fillId="3" borderId="11" xfId="2" applyNumberFormat="1" applyFont="1" applyFill="1" applyBorder="1" applyAlignment="1">
      <alignment horizontal="center" vertical="top" wrapText="1"/>
    </xf>
    <xf numFmtId="0" fontId="21" fillId="0" borderId="1" xfId="2" applyFont="1" applyBorder="1"/>
    <xf numFmtId="167" fontId="18" fillId="3" borderId="1" xfId="2" applyNumberFormat="1" applyFont="1" applyFill="1" applyBorder="1" applyAlignment="1">
      <alignment horizontal="center" vertical="top" wrapText="1"/>
    </xf>
    <xf numFmtId="3" fontId="18" fillId="3" borderId="1" xfId="2" applyNumberFormat="1" applyFont="1" applyFill="1" applyBorder="1" applyAlignment="1">
      <alignment horizontal="center" vertical="center" wrapText="1"/>
    </xf>
    <xf numFmtId="43" fontId="18" fillId="3" borderId="1" xfId="10" applyFont="1" applyFill="1" applyBorder="1" applyAlignment="1">
      <alignment horizontal="right" vertical="top" wrapText="1"/>
    </xf>
    <xf numFmtId="3" fontId="18" fillId="3" borderId="2" xfId="2" applyNumberFormat="1" applyFont="1" applyFill="1" applyBorder="1" applyAlignment="1">
      <alignment horizontal="center" vertical="center" wrapText="1"/>
    </xf>
    <xf numFmtId="43" fontId="11" fillId="0" borderId="1" xfId="2" applyNumberFormat="1" applyFont="1" applyBorder="1" applyAlignment="1">
      <alignment horizontal="left" vertical="top" wrapText="1"/>
    </xf>
    <xf numFmtId="167" fontId="11" fillId="0" borderId="1" xfId="2" applyNumberFormat="1" applyFont="1" applyBorder="1" applyAlignment="1">
      <alignment horizontal="center" vertical="top" wrapText="1"/>
    </xf>
    <xf numFmtId="3" fontId="18" fillId="3" borderId="11" xfId="2" applyNumberFormat="1" applyFont="1" applyFill="1" applyBorder="1" applyAlignment="1">
      <alignment horizontal="center" vertical="center" wrapText="1"/>
    </xf>
    <xf numFmtId="43" fontId="11" fillId="0" borderId="1" xfId="2" applyNumberFormat="1" applyFont="1" applyBorder="1" applyAlignment="1">
      <alignment horizontal="center" vertical="top" wrapText="1"/>
    </xf>
    <xf numFmtId="3" fontId="13" fillId="0" borderId="1" xfId="2" applyNumberFormat="1" applyFont="1" applyBorder="1" applyAlignment="1">
      <alignment horizontal="center" vertical="top"/>
    </xf>
    <xf numFmtId="3" fontId="13" fillId="0" borderId="1" xfId="2" applyNumberFormat="1" applyFont="1" applyBorder="1" applyAlignment="1">
      <alignment horizontal="center" vertical="top" wrapText="1"/>
    </xf>
    <xf numFmtId="3" fontId="11" fillId="0" borderId="1" xfId="2" applyNumberFormat="1" applyFont="1" applyBorder="1" applyAlignment="1">
      <alignment horizontal="center" vertical="top"/>
    </xf>
    <xf numFmtId="3" fontId="11" fillId="0" borderId="1" xfId="2" applyNumberFormat="1" applyFont="1" applyBorder="1" applyAlignment="1">
      <alignment vertical="top" wrapText="1"/>
    </xf>
    <xf numFmtId="3" fontId="11" fillId="0" borderId="1" xfId="2" applyNumberFormat="1" applyFont="1" applyBorder="1" applyAlignment="1">
      <alignment horizontal="center" vertical="top" wrapText="1"/>
    </xf>
    <xf numFmtId="3" fontId="13" fillId="0" borderId="1" xfId="2" applyNumberFormat="1" applyFont="1" applyBorder="1" applyAlignment="1">
      <alignment vertical="top" wrapText="1"/>
    </xf>
    <xf numFmtId="3" fontId="11" fillId="0" borderId="1" xfId="0" applyNumberFormat="1" applyFont="1" applyBorder="1" applyAlignment="1">
      <alignment vertical="top" wrapText="1"/>
    </xf>
    <xf numFmtId="43" fontId="11" fillId="0" borderId="1" xfId="10" applyFont="1" applyBorder="1" applyAlignment="1">
      <alignment horizontal="center" vertical="top" wrapText="1"/>
    </xf>
    <xf numFmtId="43" fontId="14" fillId="0" borderId="3" xfId="0" applyNumberFormat="1" applyFont="1" applyBorder="1" applyAlignment="1">
      <alignment horizontal="right" vertical="top" wrapText="1"/>
    </xf>
    <xf numFmtId="43" fontId="14" fillId="0" borderId="6" xfId="0" applyNumberFormat="1" applyFont="1" applyBorder="1" applyAlignment="1">
      <alignment horizontal="right" vertical="top" wrapText="1"/>
    </xf>
    <xf numFmtId="43" fontId="14" fillId="0" borderId="12" xfId="0" applyNumberFormat="1" applyFont="1" applyBorder="1" applyAlignment="1">
      <alignment horizontal="right" vertical="top" wrapText="1"/>
    </xf>
    <xf numFmtId="43" fontId="13" fillId="0" borderId="12" xfId="0" applyNumberFormat="1" applyFont="1" applyBorder="1" applyAlignment="1">
      <alignment horizontal="right" vertical="top" wrapText="1"/>
    </xf>
    <xf numFmtId="43" fontId="11" fillId="0" borderId="0" xfId="0" applyNumberFormat="1" applyFont="1" applyAlignment="1">
      <alignment vertical="top" wrapText="1"/>
    </xf>
    <xf numFmtId="43" fontId="15" fillId="0" borderId="3" xfId="0" applyNumberFormat="1" applyFont="1" applyBorder="1" applyAlignment="1">
      <alignment horizontal="right" vertical="top" wrapText="1"/>
    </xf>
    <xf numFmtId="43" fontId="15" fillId="0" borderId="6" xfId="0" applyNumberFormat="1" applyFont="1" applyBorder="1" applyAlignment="1">
      <alignment horizontal="right" vertical="top" wrapText="1"/>
    </xf>
    <xf numFmtId="43" fontId="15" fillId="0" borderId="12" xfId="0" applyNumberFormat="1" applyFont="1" applyBorder="1" applyAlignment="1">
      <alignment horizontal="right" vertical="top" wrapText="1"/>
    </xf>
    <xf numFmtId="43" fontId="13" fillId="0" borderId="10" xfId="0" applyNumberFormat="1" applyFont="1" applyBorder="1" applyAlignment="1">
      <alignment horizontal="right" vertical="top" wrapText="1"/>
    </xf>
    <xf numFmtId="43" fontId="13" fillId="0" borderId="3" xfId="0" applyNumberFormat="1" applyFont="1" applyBorder="1" applyAlignment="1">
      <alignment horizontal="right" vertical="top" wrapText="1"/>
    </xf>
    <xf numFmtId="43" fontId="13" fillId="0" borderId="6" xfId="0" applyNumberFormat="1" applyFont="1" applyBorder="1" applyAlignment="1">
      <alignment horizontal="right" vertical="top" wrapText="1"/>
    </xf>
    <xf numFmtId="43" fontId="13" fillId="0" borderId="12" xfId="0" applyNumberFormat="1" applyFont="1" applyBorder="1" applyAlignment="1">
      <alignment horizontal="right" vertical="top" wrapText="1"/>
    </xf>
    <xf numFmtId="43" fontId="13" fillId="0" borderId="1" xfId="0" applyNumberFormat="1" applyFont="1" applyBorder="1" applyAlignment="1">
      <alignment horizontal="right" vertical="top" wrapText="1"/>
    </xf>
    <xf numFmtId="43" fontId="11" fillId="0" borderId="0" xfId="0" applyNumberFormat="1" applyFont="1" applyAlignment="1">
      <alignment horizontal="center" vertical="top"/>
    </xf>
    <xf numFmtId="43" fontId="13" fillId="0" borderId="0" xfId="0" applyNumberFormat="1" applyFont="1" applyBorder="1" applyAlignment="1">
      <alignment horizontal="right" vertical="top" wrapText="1"/>
    </xf>
    <xf numFmtId="43" fontId="11" fillId="0" borderId="0" xfId="0" applyNumberFormat="1" applyFont="1" applyAlignment="1">
      <alignment horizontal="center" vertical="center" wrapText="1"/>
    </xf>
    <xf numFmtId="43" fontId="11" fillId="0" borderId="0" xfId="2" applyNumberFormat="1" applyFont="1" applyAlignment="1">
      <alignment horizontal="center" vertical="top"/>
    </xf>
  </cellXfs>
  <cellStyles count="31">
    <cellStyle name="Денежный 2" xfId="8"/>
    <cellStyle name="Денежный 2 2" xfId="11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6 2" xfId="19"/>
    <cellStyle name="Обычный 17" xfId="9"/>
    <cellStyle name="Обычный 18" xfId="20"/>
    <cellStyle name="Обычный 19" xfId="21"/>
    <cellStyle name="Обычный 2" xfId="3"/>
    <cellStyle name="Обычный 2 2" xfId="2"/>
    <cellStyle name="Обычный 2 3" xfId="22"/>
    <cellStyle name="Обычный 3" xfId="1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7"/>
    <cellStyle name="Финансовый" xfId="10" builtinId="3"/>
    <cellStyle name="Финансовый 2" xfId="4"/>
    <cellStyle name="Финансовый 2 2" xfId="5"/>
    <cellStyle name="Финансовый 2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5"/>
  <sheetViews>
    <sheetView tabSelected="1" topLeftCell="A34" workbookViewId="0">
      <selection sqref="A1:XFD1048576"/>
    </sheetView>
  </sheetViews>
  <sheetFormatPr defaultRowHeight="12.75"/>
  <cols>
    <col min="1" max="1" width="10" style="57" customWidth="1"/>
    <col min="2" max="2" width="9.140625" style="1"/>
    <col min="3" max="3" width="48.85546875" style="1" customWidth="1"/>
    <col min="4" max="4" width="8" style="22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60.75" customHeight="1">
      <c r="A1" s="104" t="s">
        <v>0</v>
      </c>
      <c r="B1" s="104"/>
      <c r="C1" s="104"/>
      <c r="D1" s="104"/>
      <c r="E1" s="104"/>
    </row>
    <row r="2" spans="1:5">
      <c r="A2" s="105" t="s">
        <v>1</v>
      </c>
      <c r="B2" s="105"/>
      <c r="C2" s="2">
        <f>C3+C4</f>
        <v>3427.83</v>
      </c>
      <c r="D2" s="3"/>
    </row>
    <row r="3" spans="1:5">
      <c r="A3" s="106" t="s">
        <v>2</v>
      </c>
      <c r="B3" s="106"/>
      <c r="C3" s="5">
        <v>3427.83</v>
      </c>
      <c r="D3" s="3"/>
      <c r="E3" s="6"/>
    </row>
    <row r="4" spans="1:5">
      <c r="A4" s="106" t="s">
        <v>3</v>
      </c>
      <c r="B4" s="106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>
      <c r="A6" s="89" t="s">
        <v>4</v>
      </c>
      <c r="B6" s="107"/>
      <c r="C6" s="108"/>
      <c r="D6" s="112" t="s">
        <v>5</v>
      </c>
      <c r="E6" s="95">
        <f>E15+E19+E27</f>
        <v>1266898.4099999999</v>
      </c>
    </row>
    <row r="7" spans="1:5">
      <c r="A7" s="109"/>
      <c r="B7" s="110"/>
      <c r="C7" s="111"/>
      <c r="D7" s="113"/>
      <c r="E7" s="96"/>
    </row>
    <row r="8" spans="1:5">
      <c r="A8" s="75" t="s">
        <v>6</v>
      </c>
      <c r="B8" s="75"/>
      <c r="C8" s="75"/>
      <c r="D8" s="75"/>
      <c r="E8" s="75"/>
    </row>
    <row r="9" spans="1:5">
      <c r="A9" s="86" t="s">
        <v>7</v>
      </c>
      <c r="B9" s="87"/>
      <c r="C9" s="88"/>
      <c r="D9" s="10">
        <v>10.49</v>
      </c>
      <c r="E9" s="11">
        <v>287663.46999999997</v>
      </c>
    </row>
    <row r="10" spans="1:5">
      <c r="A10" s="81" t="s">
        <v>8</v>
      </c>
      <c r="B10" s="81"/>
      <c r="C10" s="81"/>
      <c r="D10" s="10">
        <v>1.8</v>
      </c>
      <c r="E10" s="11">
        <v>46069.94</v>
      </c>
    </row>
    <row r="11" spans="1:5" ht="12.75" customHeight="1">
      <c r="A11" s="101" t="s">
        <v>9</v>
      </c>
      <c r="B11" s="102"/>
      <c r="C11" s="103"/>
      <c r="D11" s="10">
        <v>0.84</v>
      </c>
      <c r="E11" s="11">
        <v>1019.87</v>
      </c>
    </row>
    <row r="12" spans="1:5">
      <c r="A12" s="101" t="s">
        <v>10</v>
      </c>
      <c r="B12" s="102"/>
      <c r="C12" s="103"/>
      <c r="D12" s="10">
        <v>1.1100000000000001</v>
      </c>
      <c r="E12" s="11">
        <v>30439.360000000001</v>
      </c>
    </row>
    <row r="13" spans="1:5">
      <c r="A13" s="81" t="s">
        <v>11</v>
      </c>
      <c r="B13" s="81"/>
      <c r="C13" s="81"/>
      <c r="D13" s="12"/>
      <c r="E13" s="11">
        <v>0</v>
      </c>
    </row>
    <row r="14" spans="1:5">
      <c r="A14" s="81" t="s">
        <v>12</v>
      </c>
      <c r="B14" s="81"/>
      <c r="C14" s="81"/>
      <c r="D14" s="12"/>
      <c r="E14" s="11">
        <v>0</v>
      </c>
    </row>
    <row r="15" spans="1:5">
      <c r="A15" s="73" t="s">
        <v>13</v>
      </c>
      <c r="B15" s="73"/>
      <c r="C15" s="73"/>
      <c r="D15" s="12"/>
      <c r="E15" s="13">
        <f>SUM(E9:E14)</f>
        <v>365192.63999999996</v>
      </c>
    </row>
    <row r="16" spans="1:5">
      <c r="A16" s="75" t="s">
        <v>14</v>
      </c>
      <c r="B16" s="75"/>
      <c r="C16" s="75"/>
      <c r="D16" s="75"/>
      <c r="E16" s="75"/>
    </row>
    <row r="17" spans="1:5">
      <c r="A17" s="97" t="s">
        <v>15</v>
      </c>
      <c r="B17" s="97"/>
      <c r="C17" s="97"/>
      <c r="D17" s="10">
        <v>4.3</v>
      </c>
      <c r="E17" s="11">
        <v>117917.38</v>
      </c>
    </row>
    <row r="18" spans="1:5">
      <c r="A18" s="70" t="s">
        <v>16</v>
      </c>
      <c r="B18" s="71"/>
      <c r="C18" s="71"/>
      <c r="D18" s="10">
        <v>4.7300000000000004</v>
      </c>
      <c r="E18" s="11">
        <v>129704.72</v>
      </c>
    </row>
    <row r="19" spans="1:5" ht="12.75" customHeight="1">
      <c r="A19" s="73" t="s">
        <v>17</v>
      </c>
      <c r="B19" s="73"/>
      <c r="C19" s="73"/>
      <c r="D19" s="14"/>
      <c r="E19" s="13">
        <f>E17+E18</f>
        <v>247622.1</v>
      </c>
    </row>
    <row r="20" spans="1:5" ht="12.75" hidden="1" customHeight="1">
      <c r="A20" s="98" t="s">
        <v>18</v>
      </c>
      <c r="B20" s="99"/>
      <c r="C20" s="100"/>
      <c r="D20" s="14"/>
      <c r="E20" s="15">
        <v>0</v>
      </c>
    </row>
    <row r="21" spans="1:5" ht="12.75" hidden="1" customHeight="1">
      <c r="A21" s="98" t="s">
        <v>19</v>
      </c>
      <c r="B21" s="99"/>
      <c r="C21" s="100"/>
      <c r="D21" s="14"/>
      <c r="E21" s="15">
        <v>0</v>
      </c>
    </row>
    <row r="22" spans="1:5" ht="12.75" customHeight="1">
      <c r="A22" s="74" t="s">
        <v>20</v>
      </c>
      <c r="B22" s="74"/>
      <c r="C22" s="74"/>
      <c r="D22" s="74"/>
      <c r="E22" s="74"/>
    </row>
    <row r="23" spans="1:5" ht="12.75" customHeight="1">
      <c r="A23" s="16" t="s">
        <v>21</v>
      </c>
      <c r="B23" s="17"/>
      <c r="C23" s="17"/>
      <c r="D23" s="18"/>
      <c r="E23" s="11">
        <v>264003.95</v>
      </c>
    </row>
    <row r="24" spans="1:5" ht="12.75" customHeight="1">
      <c r="A24" s="16" t="s">
        <v>22</v>
      </c>
      <c r="B24" s="17"/>
      <c r="C24" s="17"/>
      <c r="D24" s="18"/>
      <c r="E24" s="11">
        <f>224178.49+40765.24</f>
        <v>264943.73</v>
      </c>
    </row>
    <row r="25" spans="1:5" ht="12.75" customHeight="1">
      <c r="A25" s="16" t="s">
        <v>23</v>
      </c>
      <c r="B25" s="17"/>
      <c r="C25" s="17"/>
      <c r="D25" s="18"/>
      <c r="E25" s="11">
        <v>42027</v>
      </c>
    </row>
    <row r="26" spans="1:5" ht="12.75" customHeight="1">
      <c r="A26" s="16" t="s">
        <v>24</v>
      </c>
      <c r="B26" s="17"/>
      <c r="C26" s="17"/>
      <c r="D26" s="18"/>
      <c r="E26" s="11">
        <v>83108.990000000005</v>
      </c>
    </row>
    <row r="27" spans="1:5" s="20" customFormat="1" ht="12.75" customHeight="1">
      <c r="A27" s="98" t="s">
        <v>25</v>
      </c>
      <c r="B27" s="99"/>
      <c r="C27" s="100"/>
      <c r="D27" s="18"/>
      <c r="E27" s="19">
        <f>SUM(E23:E26)</f>
        <v>654083.66999999993</v>
      </c>
    </row>
    <row r="28" spans="1:5">
      <c r="A28" s="21"/>
    </row>
    <row r="29" spans="1:5">
      <c r="A29" s="89" t="s">
        <v>26</v>
      </c>
      <c r="B29" s="90"/>
      <c r="C29" s="91"/>
      <c r="D29" s="23"/>
      <c r="E29" s="95">
        <f>E38+E42+E49</f>
        <v>881618.25</v>
      </c>
    </row>
    <row r="30" spans="1:5">
      <c r="A30" s="92"/>
      <c r="B30" s="93"/>
      <c r="C30" s="94"/>
      <c r="D30" s="24"/>
      <c r="E30" s="96"/>
    </row>
    <row r="31" spans="1:5">
      <c r="A31" s="75" t="s">
        <v>6</v>
      </c>
      <c r="B31" s="75"/>
      <c r="C31" s="75"/>
      <c r="D31" s="75"/>
      <c r="E31" s="75"/>
    </row>
    <row r="32" spans="1:5">
      <c r="A32" s="81" t="s">
        <v>7</v>
      </c>
      <c r="B32" s="81"/>
      <c r="C32" s="81"/>
      <c r="D32" s="10"/>
      <c r="E32" s="11">
        <v>200181.3</v>
      </c>
    </row>
    <row r="33" spans="1:5">
      <c r="A33" s="81" t="s">
        <v>27</v>
      </c>
      <c r="B33" s="81"/>
      <c r="C33" s="81"/>
      <c r="D33" s="10"/>
      <c r="E33" s="11">
        <v>32059.48</v>
      </c>
    </row>
    <row r="34" spans="1:5" ht="12.75" customHeight="1">
      <c r="A34" s="16" t="s">
        <v>28</v>
      </c>
      <c r="B34" s="17"/>
      <c r="C34" s="17"/>
      <c r="D34" s="18"/>
      <c r="E34" s="11">
        <v>709.71</v>
      </c>
    </row>
    <row r="35" spans="1:5">
      <c r="A35" s="65" t="s">
        <v>10</v>
      </c>
      <c r="B35" s="65"/>
      <c r="C35" s="65"/>
      <c r="D35" s="14"/>
      <c r="E35" s="11">
        <v>21182.36</v>
      </c>
    </row>
    <row r="36" spans="1:5">
      <c r="A36" s="81" t="s">
        <v>11</v>
      </c>
      <c r="B36" s="81"/>
      <c r="C36" s="81"/>
      <c r="D36" s="10"/>
      <c r="E36" s="11">
        <v>0</v>
      </c>
    </row>
    <row r="37" spans="1:5">
      <c r="A37" s="81" t="s">
        <v>12</v>
      </c>
      <c r="B37" s="81"/>
      <c r="C37" s="81"/>
      <c r="D37" s="10"/>
      <c r="E37" s="11">
        <v>0</v>
      </c>
    </row>
    <row r="38" spans="1:5" ht="12.75" customHeight="1">
      <c r="A38" s="73" t="s">
        <v>29</v>
      </c>
      <c r="B38" s="73"/>
      <c r="C38" s="73"/>
      <c r="D38" s="14"/>
      <c r="E38" s="13">
        <f>SUM(E32:E37)</f>
        <v>254132.84999999998</v>
      </c>
    </row>
    <row r="39" spans="1:5">
      <c r="A39" s="75" t="s">
        <v>14</v>
      </c>
      <c r="B39" s="75"/>
      <c r="C39" s="75"/>
      <c r="D39" s="75"/>
      <c r="E39" s="75"/>
    </row>
    <row r="40" spans="1:5">
      <c r="A40" s="97" t="s">
        <v>15</v>
      </c>
      <c r="B40" s="97"/>
      <c r="C40" s="97"/>
      <c r="D40" s="10"/>
      <c r="E40" s="11">
        <v>82057.179999999993</v>
      </c>
    </row>
    <row r="41" spans="1:5">
      <c r="A41" s="77" t="s">
        <v>30</v>
      </c>
      <c r="B41" s="77"/>
      <c r="C41" s="77"/>
      <c r="D41" s="10"/>
      <c r="E41" s="11">
        <v>90259.839999999997</v>
      </c>
    </row>
    <row r="42" spans="1:5" ht="12.75" customHeight="1">
      <c r="A42" s="73" t="s">
        <v>31</v>
      </c>
      <c r="B42" s="73"/>
      <c r="C42" s="73"/>
      <c r="D42" s="14"/>
      <c r="E42" s="13">
        <f>E40+E41</f>
        <v>172317.02</v>
      </c>
    </row>
    <row r="43" spans="1:5" ht="12.75" customHeight="1">
      <c r="A43" s="74" t="s">
        <v>20</v>
      </c>
      <c r="B43" s="74"/>
      <c r="C43" s="74"/>
      <c r="D43" s="74"/>
      <c r="E43" s="74"/>
    </row>
    <row r="44" spans="1:5" ht="12.75" customHeight="1">
      <c r="A44" s="16" t="s">
        <v>32</v>
      </c>
      <c r="B44" s="17"/>
      <c r="C44" s="17"/>
      <c r="D44" s="18"/>
      <c r="E44" s="11">
        <v>183716.94</v>
      </c>
    </row>
    <row r="45" spans="1:5" ht="12.75" customHeight="1">
      <c r="A45" s="16" t="s">
        <v>33</v>
      </c>
      <c r="B45" s="17"/>
      <c r="C45" s="17"/>
      <c r="D45" s="18"/>
      <c r="E45" s="11">
        <v>184370.92</v>
      </c>
    </row>
    <row r="46" spans="1:5" ht="12.75" customHeight="1">
      <c r="A46" s="16" t="s">
        <v>34</v>
      </c>
      <c r="B46" s="17"/>
      <c r="C46" s="17"/>
      <c r="D46" s="18"/>
      <c r="E46" s="11">
        <v>29246.05</v>
      </c>
    </row>
    <row r="47" spans="1:5" ht="12.75" customHeight="1">
      <c r="A47" s="16" t="s">
        <v>35</v>
      </c>
      <c r="B47" s="17"/>
      <c r="C47" s="17"/>
      <c r="D47" s="18"/>
      <c r="E47" s="11">
        <v>57834.47</v>
      </c>
    </row>
    <row r="48" spans="1:5" ht="12.75" hidden="1" customHeight="1">
      <c r="A48" s="16" t="s">
        <v>36</v>
      </c>
      <c r="B48" s="17"/>
      <c r="C48" s="17"/>
      <c r="D48" s="18"/>
      <c r="E48" s="13"/>
    </row>
    <row r="49" spans="1:5" s="20" customFormat="1" ht="12.75" customHeight="1">
      <c r="A49" s="25" t="s">
        <v>37</v>
      </c>
      <c r="B49" s="17"/>
      <c r="C49" s="17"/>
      <c r="D49" s="18"/>
      <c r="E49" s="26">
        <f>SUM(E44:E48)</f>
        <v>455168.38</v>
      </c>
    </row>
    <row r="50" spans="1:5">
      <c r="A50" s="73" t="s">
        <v>38</v>
      </c>
      <c r="B50" s="73"/>
      <c r="C50" s="73"/>
      <c r="D50" s="14"/>
      <c r="E50" s="27">
        <f>E29/E6</f>
        <v>0.69588709168874874</v>
      </c>
    </row>
    <row r="51" spans="1:5" s="32" customFormat="1">
      <c r="A51" s="28"/>
      <c r="B51" s="29"/>
      <c r="C51" s="29"/>
      <c r="D51" s="30"/>
      <c r="E51" s="31"/>
    </row>
    <row r="52" spans="1:5" s="33" customFormat="1">
      <c r="A52" s="89" t="s">
        <v>39</v>
      </c>
      <c r="B52" s="90"/>
      <c r="C52" s="91"/>
      <c r="D52" s="23"/>
      <c r="E52" s="95">
        <f>E77+E83+E89</f>
        <v>1713824.2744</v>
      </c>
    </row>
    <row r="53" spans="1:5" s="33" customFormat="1">
      <c r="A53" s="92"/>
      <c r="B53" s="93"/>
      <c r="C53" s="94"/>
      <c r="D53" s="24"/>
      <c r="E53" s="96"/>
    </row>
    <row r="54" spans="1:5" s="33" customFormat="1">
      <c r="A54" s="75" t="s">
        <v>6</v>
      </c>
      <c r="B54" s="75"/>
      <c r="C54" s="75"/>
      <c r="D54" s="75"/>
      <c r="E54" s="75"/>
    </row>
    <row r="55" spans="1:5" s="33" customFormat="1">
      <c r="A55" s="85" t="s">
        <v>40</v>
      </c>
      <c r="B55" s="85"/>
      <c r="C55" s="85"/>
      <c r="D55" s="34"/>
      <c r="E55" s="35"/>
    </row>
    <row r="56" spans="1:5" s="33" customFormat="1">
      <c r="A56" s="70" t="s">
        <v>41</v>
      </c>
      <c r="B56" s="71"/>
      <c r="C56" s="72"/>
      <c r="D56" s="34"/>
      <c r="E56" s="11">
        <v>51280.34</v>
      </c>
    </row>
    <row r="57" spans="1:5" s="33" customFormat="1" ht="12.75" customHeight="1">
      <c r="A57" s="70" t="s">
        <v>42</v>
      </c>
      <c r="B57" s="71"/>
      <c r="C57" s="72"/>
      <c r="D57" s="34"/>
      <c r="E57" s="11">
        <v>25228.83</v>
      </c>
    </row>
    <row r="58" spans="1:5" s="33" customFormat="1">
      <c r="A58" s="81" t="s">
        <v>43</v>
      </c>
      <c r="B58" s="81"/>
      <c r="C58" s="81"/>
      <c r="D58" s="34"/>
      <c r="E58" s="11">
        <v>14534</v>
      </c>
    </row>
    <row r="59" spans="1:5" s="33" customFormat="1">
      <c r="A59" s="70" t="s">
        <v>44</v>
      </c>
      <c r="B59" s="71"/>
      <c r="C59" s="72"/>
      <c r="D59" s="34"/>
      <c r="E59" s="11">
        <v>3290.72</v>
      </c>
    </row>
    <row r="60" spans="1:5" s="33" customFormat="1">
      <c r="A60" s="70" t="s">
        <v>45</v>
      </c>
      <c r="B60" s="71"/>
      <c r="C60" s="72"/>
      <c r="D60" s="34"/>
      <c r="E60" s="11">
        <v>2742.26</v>
      </c>
    </row>
    <row r="61" spans="1:5" s="33" customFormat="1">
      <c r="A61" s="70" t="s">
        <v>46</v>
      </c>
      <c r="B61" s="71"/>
      <c r="C61" s="72"/>
      <c r="D61" s="34"/>
      <c r="E61" s="11">
        <v>52377.24</v>
      </c>
    </row>
    <row r="62" spans="1:5" s="33" customFormat="1">
      <c r="A62" s="70" t="s">
        <v>47</v>
      </c>
      <c r="B62" s="71"/>
      <c r="C62" s="72"/>
      <c r="D62" s="34"/>
      <c r="E62" s="11">
        <v>92414.3</v>
      </c>
    </row>
    <row r="63" spans="1:5" s="33" customFormat="1">
      <c r="A63" s="70" t="s">
        <v>48</v>
      </c>
      <c r="B63" s="71"/>
      <c r="C63" s="72"/>
      <c r="D63" s="34"/>
      <c r="E63" s="11">
        <v>45795.81</v>
      </c>
    </row>
    <row r="64" spans="1:5" s="33" customFormat="1">
      <c r="A64" s="82" t="s">
        <v>49</v>
      </c>
      <c r="B64" s="83"/>
      <c r="C64" s="84"/>
      <c r="D64" s="34"/>
      <c r="E64" s="13">
        <f>SUM(E56:E63)</f>
        <v>287663.5</v>
      </c>
    </row>
    <row r="65" spans="1:5" s="33" customFormat="1" ht="25.5" customHeight="1">
      <c r="A65" s="85" t="s">
        <v>50</v>
      </c>
      <c r="B65" s="85"/>
      <c r="C65" s="85"/>
      <c r="D65" s="34"/>
      <c r="E65" s="11"/>
    </row>
    <row r="66" spans="1:5" s="33" customFormat="1" ht="16.5" customHeight="1">
      <c r="A66" s="86" t="s">
        <v>51</v>
      </c>
      <c r="B66" s="87"/>
      <c r="C66" s="88"/>
      <c r="D66" s="34"/>
      <c r="E66" s="11">
        <v>1019.87</v>
      </c>
    </row>
    <row r="67" spans="1:5" s="33" customFormat="1">
      <c r="A67" s="70" t="s">
        <v>52</v>
      </c>
      <c r="B67" s="71"/>
      <c r="C67" s="72"/>
      <c r="D67" s="34"/>
      <c r="E67" s="11">
        <v>46069.94</v>
      </c>
    </row>
    <row r="68" spans="1:5" s="33" customFormat="1">
      <c r="A68" s="82" t="s">
        <v>53</v>
      </c>
      <c r="B68" s="83"/>
      <c r="C68" s="84"/>
      <c r="D68" s="34"/>
      <c r="E68" s="13">
        <f>SUM(E66:E67)</f>
        <v>47089.810000000005</v>
      </c>
    </row>
    <row r="69" spans="1:5" ht="14.25" customHeight="1">
      <c r="A69" s="78" t="s">
        <v>54</v>
      </c>
      <c r="B69" s="79"/>
      <c r="C69" s="79"/>
      <c r="D69" s="79"/>
      <c r="E69" s="80"/>
    </row>
    <row r="70" spans="1:5" ht="12.75" customHeight="1">
      <c r="A70" s="70" t="s">
        <v>55</v>
      </c>
      <c r="B70" s="71"/>
      <c r="C70" s="72"/>
    </row>
    <row r="71" spans="1:5" ht="12.75" customHeight="1">
      <c r="A71" s="36" t="s">
        <v>56</v>
      </c>
      <c r="B71" s="37"/>
      <c r="C71" s="38"/>
      <c r="D71" s="39"/>
      <c r="E71" s="11">
        <v>30439.13</v>
      </c>
    </row>
    <row r="72" spans="1:5" ht="12.75" customHeight="1">
      <c r="A72" s="73" t="s">
        <v>57</v>
      </c>
      <c r="B72" s="73"/>
      <c r="C72" s="73"/>
      <c r="D72" s="40"/>
      <c r="E72" s="13">
        <f>SUM(E70:E71)</f>
        <v>30439.13</v>
      </c>
    </row>
    <row r="73" spans="1:5" ht="14.25" customHeight="1">
      <c r="A73" s="78" t="s">
        <v>58</v>
      </c>
      <c r="B73" s="79"/>
      <c r="C73" s="79"/>
      <c r="D73" s="79"/>
      <c r="E73" s="80"/>
    </row>
    <row r="74" spans="1:5" ht="12.75" customHeight="1">
      <c r="A74" s="81" t="s">
        <v>59</v>
      </c>
      <c r="B74" s="81"/>
      <c r="C74" s="81"/>
      <c r="D74" s="41"/>
      <c r="E74" s="11">
        <f>E13</f>
        <v>0</v>
      </c>
    </row>
    <row r="75" spans="1:5" ht="12.75" customHeight="1">
      <c r="A75" s="81" t="s">
        <v>60</v>
      </c>
      <c r="B75" s="81"/>
      <c r="C75" s="81"/>
      <c r="D75" s="39"/>
      <c r="E75" s="11">
        <f>E14</f>
        <v>0</v>
      </c>
    </row>
    <row r="76" spans="1:5" ht="12.75" customHeight="1">
      <c r="A76" s="73" t="s">
        <v>61</v>
      </c>
      <c r="B76" s="73"/>
      <c r="C76" s="73"/>
      <c r="D76" s="40"/>
      <c r="E76" s="13">
        <f>SUM(E74:E75)</f>
        <v>0</v>
      </c>
    </row>
    <row r="77" spans="1:5">
      <c r="A77" s="73" t="s">
        <v>62</v>
      </c>
      <c r="B77" s="73"/>
      <c r="C77" s="73"/>
      <c r="D77" s="14"/>
      <c r="E77" s="42">
        <f>E64+E68+E72+E76</f>
        <v>365192.44</v>
      </c>
    </row>
    <row r="78" spans="1:5">
      <c r="A78" s="75" t="s">
        <v>14</v>
      </c>
      <c r="B78" s="75"/>
      <c r="C78" s="75"/>
      <c r="D78" s="75"/>
      <c r="E78" s="75"/>
    </row>
    <row r="79" spans="1:5">
      <c r="A79" s="76" t="s">
        <v>63</v>
      </c>
      <c r="B79" s="76"/>
      <c r="C79" s="76"/>
      <c r="D79" s="43">
        <v>4.3</v>
      </c>
      <c r="E79" s="42">
        <v>487369.75</v>
      </c>
    </row>
    <row r="80" spans="1:5">
      <c r="A80" s="77" t="s">
        <v>64</v>
      </c>
      <c r="B80" s="77"/>
      <c r="C80" s="77"/>
      <c r="D80" s="44">
        <v>0.46</v>
      </c>
      <c r="E80" s="42">
        <f>D80*C2*8</f>
        <v>12614.4144</v>
      </c>
    </row>
    <row r="81" spans="1:5" ht="12.75" customHeight="1">
      <c r="A81" s="73" t="s">
        <v>65</v>
      </c>
      <c r="B81" s="73"/>
      <c r="C81" s="73"/>
      <c r="D81" s="40"/>
      <c r="E81" s="42">
        <f>E79+E80</f>
        <v>499984.16440000001</v>
      </c>
    </row>
    <row r="82" spans="1:5">
      <c r="A82" s="70" t="s">
        <v>66</v>
      </c>
      <c r="B82" s="71"/>
      <c r="C82" s="72"/>
      <c r="D82" s="44">
        <v>4.7300000000000004</v>
      </c>
      <c r="E82" s="42">
        <v>194564</v>
      </c>
    </row>
    <row r="83" spans="1:5">
      <c r="A83" s="73" t="s">
        <v>67</v>
      </c>
      <c r="B83" s="73"/>
      <c r="C83" s="73"/>
      <c r="D83" s="43"/>
      <c r="E83" s="42">
        <f>E81+E82</f>
        <v>694548.16440000001</v>
      </c>
    </row>
    <row r="84" spans="1:5">
      <c r="A84" s="74" t="s">
        <v>20</v>
      </c>
      <c r="B84" s="74"/>
      <c r="C84" s="74"/>
      <c r="D84" s="74"/>
      <c r="E84" s="74"/>
    </row>
    <row r="85" spans="1:5">
      <c r="A85" s="65" t="s">
        <v>68</v>
      </c>
      <c r="B85" s="65"/>
      <c r="C85" s="65"/>
      <c r="D85" s="43"/>
      <c r="E85" s="45">
        <v>264003.95</v>
      </c>
    </row>
    <row r="86" spans="1:5">
      <c r="A86" s="65" t="s">
        <v>69</v>
      </c>
      <c r="B86" s="65"/>
      <c r="C86" s="65"/>
      <c r="D86" s="43"/>
      <c r="E86" s="45">
        <v>264943.73</v>
      </c>
    </row>
    <row r="87" spans="1:5">
      <c r="A87" s="65" t="s">
        <v>70</v>
      </c>
      <c r="B87" s="65"/>
      <c r="C87" s="65"/>
      <c r="D87" s="43"/>
      <c r="E87" s="45">
        <v>42027</v>
      </c>
    </row>
    <row r="88" spans="1:5">
      <c r="A88" s="65" t="s">
        <v>71</v>
      </c>
      <c r="B88" s="65"/>
      <c r="C88" s="65"/>
      <c r="D88" s="43"/>
      <c r="E88" s="45">
        <v>83108.990000000005</v>
      </c>
    </row>
    <row r="89" spans="1:5">
      <c r="A89" s="66" t="s">
        <v>72</v>
      </c>
      <c r="B89" s="66"/>
      <c r="C89" s="66"/>
      <c r="D89" s="43"/>
      <c r="E89" s="42">
        <f>SUM(E85:E88)</f>
        <v>654083.66999999993</v>
      </c>
    </row>
    <row r="90" spans="1:5" ht="22.5" customHeight="1">
      <c r="A90" s="61" t="s">
        <v>73</v>
      </c>
      <c r="B90" s="62"/>
      <c r="C90" s="62"/>
      <c r="D90" s="62"/>
      <c r="E90" s="63"/>
    </row>
    <row r="91" spans="1:5">
      <c r="A91" s="67" t="s">
        <v>74</v>
      </c>
      <c r="B91" s="68"/>
      <c r="C91" s="69"/>
      <c r="D91" s="46"/>
      <c r="E91" s="42">
        <v>0</v>
      </c>
    </row>
    <row r="92" spans="1:5" ht="12.75" customHeight="1">
      <c r="A92" s="67" t="s">
        <v>75</v>
      </c>
      <c r="B92" s="68"/>
      <c r="C92" s="69"/>
      <c r="D92" s="46"/>
      <c r="E92" s="42">
        <f>E29-E6</f>
        <v>-385280.15999999992</v>
      </c>
    </row>
    <row r="93" spans="1:5" ht="12.75" customHeight="1">
      <c r="A93" s="67" t="s">
        <v>76</v>
      </c>
      <c r="B93" s="68"/>
      <c r="C93" s="69"/>
      <c r="D93" s="46"/>
      <c r="E93" s="42">
        <f>E91+E92</f>
        <v>-385280.15999999992</v>
      </c>
    </row>
    <row r="94" spans="1:5" hidden="1">
      <c r="A94" s="61" t="s">
        <v>73</v>
      </c>
      <c r="B94" s="62"/>
      <c r="C94" s="62"/>
      <c r="D94" s="62"/>
      <c r="E94" s="63"/>
    </row>
    <row r="95" spans="1:5" ht="12.75" hidden="1" customHeight="1">
      <c r="A95" s="58" t="s">
        <v>77</v>
      </c>
      <c r="B95" s="59"/>
      <c r="C95" s="60"/>
      <c r="D95" s="14"/>
      <c r="E95" s="42">
        <f>E96+E98+E99</f>
        <v>-349419.9599999999</v>
      </c>
    </row>
    <row r="96" spans="1:5">
      <c r="A96" s="64" t="s">
        <v>78</v>
      </c>
      <c r="B96" s="64"/>
      <c r="C96" s="47" t="s">
        <v>79</v>
      </c>
      <c r="D96" s="14"/>
      <c r="E96" s="42">
        <f>E38-E15</f>
        <v>-111059.78999999998</v>
      </c>
    </row>
    <row r="97" spans="1:5">
      <c r="A97" s="64"/>
      <c r="B97" s="64"/>
      <c r="C97" s="47" t="s">
        <v>80</v>
      </c>
      <c r="D97" s="14"/>
      <c r="E97" s="42">
        <f>E40-E17</f>
        <v>-35860.200000000012</v>
      </c>
    </row>
    <row r="98" spans="1:5">
      <c r="A98" s="64"/>
      <c r="B98" s="64"/>
      <c r="C98" s="47" t="s">
        <v>81</v>
      </c>
      <c r="D98" s="14"/>
      <c r="E98" s="42">
        <f>E41-E18</f>
        <v>-39444.880000000005</v>
      </c>
    </row>
    <row r="99" spans="1:5">
      <c r="A99" s="64"/>
      <c r="B99" s="64"/>
      <c r="C99" s="47" t="s">
        <v>82</v>
      </c>
      <c r="D99" s="14"/>
      <c r="E99" s="42">
        <f>E49-E27</f>
        <v>-198915.28999999992</v>
      </c>
    </row>
    <row r="100" spans="1:5">
      <c r="A100" s="48"/>
      <c r="B100" s="49"/>
      <c r="C100" s="47"/>
      <c r="D100" s="50"/>
      <c r="E100" s="42"/>
    </row>
    <row r="101" spans="1:5" ht="12.75" customHeight="1">
      <c r="A101" s="58" t="s">
        <v>83</v>
      </c>
      <c r="B101" s="59"/>
      <c r="C101" s="60"/>
      <c r="D101" s="50"/>
      <c r="E101" s="42">
        <v>0</v>
      </c>
    </row>
    <row r="102" spans="1:5" ht="12.75" customHeight="1">
      <c r="A102" s="58" t="s">
        <v>84</v>
      </c>
      <c r="B102" s="59"/>
      <c r="C102" s="60"/>
      <c r="D102" s="50"/>
      <c r="E102" s="42">
        <f>E17-E81</f>
        <v>-382066.7844</v>
      </c>
    </row>
    <row r="103" spans="1:5" ht="12.75" customHeight="1">
      <c r="A103" s="58" t="s">
        <v>85</v>
      </c>
      <c r="B103" s="59"/>
      <c r="C103" s="60"/>
      <c r="D103" s="50"/>
      <c r="E103" s="42">
        <f>E102+E101</f>
        <v>-382066.7844</v>
      </c>
    </row>
    <row r="104" spans="1:5" ht="12.75" customHeight="1">
      <c r="A104" s="51"/>
      <c r="B104" s="52"/>
      <c r="C104" s="47"/>
      <c r="D104" s="50"/>
      <c r="E104" s="42"/>
    </row>
    <row r="105" spans="1:5" ht="12.75" customHeight="1">
      <c r="A105" s="58" t="s">
        <v>86</v>
      </c>
      <c r="B105" s="59"/>
      <c r="C105" s="60"/>
      <c r="D105" s="50"/>
      <c r="E105" s="42">
        <v>0</v>
      </c>
    </row>
    <row r="106" spans="1:5" ht="12.75" customHeight="1">
      <c r="A106" s="58" t="s">
        <v>87</v>
      </c>
      <c r="B106" s="59"/>
      <c r="C106" s="60"/>
      <c r="D106" s="50"/>
      <c r="E106" s="42">
        <f>E18-E82</f>
        <v>-64859.28</v>
      </c>
    </row>
    <row r="107" spans="1:5" ht="12.75" customHeight="1">
      <c r="A107" s="58" t="s">
        <v>88</v>
      </c>
      <c r="B107" s="59"/>
      <c r="C107" s="60"/>
      <c r="D107" s="50"/>
      <c r="E107" s="42">
        <f>E106+E105</f>
        <v>-64859.28</v>
      </c>
    </row>
    <row r="108" spans="1:5" ht="19.5" customHeight="1">
      <c r="A108" s="1" t="s">
        <v>89</v>
      </c>
      <c r="D108" s="22" t="s">
        <v>90</v>
      </c>
      <c r="E108" s="53"/>
    </row>
    <row r="109" spans="1:5">
      <c r="A109" s="54"/>
      <c r="B109" s="54"/>
      <c r="C109" s="54"/>
      <c r="D109" s="55"/>
      <c r="E109" s="53"/>
    </row>
    <row r="110" spans="1:5">
      <c r="A110" s="1" t="s">
        <v>91</v>
      </c>
      <c r="D110" s="22" t="s">
        <v>92</v>
      </c>
      <c r="E110" s="56"/>
    </row>
    <row r="111" spans="1:5">
      <c r="A111" s="1"/>
      <c r="E111" s="56"/>
    </row>
    <row r="112" spans="1:5" ht="14.25" customHeight="1">
      <c r="A112" s="1"/>
      <c r="B112" s="20" t="s">
        <v>93</v>
      </c>
      <c r="C112" s="20"/>
      <c r="E112" s="56"/>
    </row>
    <row r="113" spans="1:5">
      <c r="A113" s="1" t="s">
        <v>94</v>
      </c>
      <c r="E113" s="56"/>
    </row>
    <row r="114" spans="1:5">
      <c r="A114" s="1" t="s">
        <v>95</v>
      </c>
      <c r="E114" s="56"/>
    </row>
    <row r="115" spans="1:5">
      <c r="A115" s="1"/>
      <c r="E115" s="56"/>
    </row>
  </sheetData>
  <mergeCells count="88">
    <mergeCell ref="A1:E1"/>
    <mergeCell ref="A2:B2"/>
    <mergeCell ref="A3:B3"/>
    <mergeCell ref="A4:B4"/>
    <mergeCell ref="A6:C7"/>
    <mergeCell ref="D6:D7"/>
    <mergeCell ref="E6:E7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37:C37"/>
    <mergeCell ref="A20:C20"/>
    <mergeCell ref="A21:C21"/>
    <mergeCell ref="A22:E22"/>
    <mergeCell ref="A27:C27"/>
    <mergeCell ref="A29:C30"/>
    <mergeCell ref="E29:E30"/>
    <mergeCell ref="A31:E31"/>
    <mergeCell ref="A32:C32"/>
    <mergeCell ref="A33:C33"/>
    <mergeCell ref="A35:C35"/>
    <mergeCell ref="A36:C36"/>
    <mergeCell ref="A56:C56"/>
    <mergeCell ref="A38:C38"/>
    <mergeCell ref="A39:E39"/>
    <mergeCell ref="A40:C40"/>
    <mergeCell ref="A41:C41"/>
    <mergeCell ref="A42:C42"/>
    <mergeCell ref="A43:E43"/>
    <mergeCell ref="A50:C50"/>
    <mergeCell ref="A52:C53"/>
    <mergeCell ref="E52:E53"/>
    <mergeCell ref="A54:E54"/>
    <mergeCell ref="A55:C55"/>
    <mergeCell ref="A68:C68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81:C81"/>
    <mergeCell ref="A69:E69"/>
    <mergeCell ref="A70:C70"/>
    <mergeCell ref="A72:C72"/>
    <mergeCell ref="A73:E73"/>
    <mergeCell ref="A74:C74"/>
    <mergeCell ref="A75:C75"/>
    <mergeCell ref="A76:C76"/>
    <mergeCell ref="A77:C77"/>
    <mergeCell ref="A78:E78"/>
    <mergeCell ref="A79:C79"/>
    <mergeCell ref="A80:C80"/>
    <mergeCell ref="A93:C93"/>
    <mergeCell ref="A82:C82"/>
    <mergeCell ref="A83:C83"/>
    <mergeCell ref="A84:E84"/>
    <mergeCell ref="A85:C85"/>
    <mergeCell ref="A86:C86"/>
    <mergeCell ref="A87:C87"/>
    <mergeCell ref="A88:C88"/>
    <mergeCell ref="A89:C89"/>
    <mergeCell ref="A90:E90"/>
    <mergeCell ref="A91:C91"/>
    <mergeCell ref="A92:C92"/>
    <mergeCell ref="A105:C105"/>
    <mergeCell ref="A106:C106"/>
    <mergeCell ref="A107:C107"/>
    <mergeCell ref="A94:E94"/>
    <mergeCell ref="A95:C95"/>
    <mergeCell ref="A96:B99"/>
    <mergeCell ref="A101:C101"/>
    <mergeCell ref="A102:C102"/>
    <mergeCell ref="A103:C103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I59"/>
  <sheetViews>
    <sheetView workbookViewId="0">
      <selection activeCell="C9" sqref="C9"/>
    </sheetView>
  </sheetViews>
  <sheetFormatPr defaultRowHeight="12.75"/>
  <cols>
    <col min="1" max="1" width="5.140625" style="232" customWidth="1"/>
    <col min="2" max="2" width="46.7109375" style="115" customWidth="1"/>
    <col min="3" max="3" width="11.42578125" style="115" customWidth="1"/>
    <col min="4" max="5" width="13.42578125" style="115" customWidth="1"/>
    <col min="6" max="6" width="12.85546875" style="115" customWidth="1"/>
    <col min="7" max="7" width="11.7109375" style="115" customWidth="1"/>
    <col min="8" max="16384" width="9.140625" style="116"/>
  </cols>
  <sheetData>
    <row r="1" spans="1:8">
      <c r="A1" s="114"/>
    </row>
    <row r="4" spans="1:8" ht="12" customHeight="1">
      <c r="A4" s="117" t="s">
        <v>96</v>
      </c>
      <c r="B4" s="117"/>
      <c r="C4" s="117"/>
      <c r="D4" s="117"/>
      <c r="E4" s="117"/>
      <c r="F4" s="117"/>
      <c r="G4" s="117"/>
    </row>
    <row r="5" spans="1:8" ht="12" customHeight="1">
      <c r="A5" s="117" t="s">
        <v>97</v>
      </c>
      <c r="B5" s="117"/>
      <c r="C5" s="117"/>
      <c r="D5" s="117"/>
      <c r="E5" s="117"/>
      <c r="F5" s="117"/>
      <c r="G5" s="117"/>
    </row>
    <row r="6" spans="1:8" ht="12.75" customHeight="1">
      <c r="A6" s="118" t="s">
        <v>98</v>
      </c>
      <c r="B6" s="118"/>
      <c r="C6" s="118"/>
      <c r="D6" s="118"/>
      <c r="E6" s="118"/>
      <c r="F6" s="118"/>
      <c r="G6" s="118"/>
    </row>
    <row r="7" spans="1:8" ht="38.25">
      <c r="A7" s="119"/>
      <c r="B7" s="120"/>
      <c r="D7" s="121" t="s">
        <v>99</v>
      </c>
      <c r="E7" s="122" t="s">
        <v>100</v>
      </c>
      <c r="F7" s="120" t="s">
        <v>101</v>
      </c>
      <c r="G7" s="122" t="s">
        <v>102</v>
      </c>
      <c r="H7" s="116">
        <f>F9*D8*12</f>
        <v>194563.67700000005</v>
      </c>
    </row>
    <row r="8" spans="1:8" ht="12" customHeight="1">
      <c r="A8" s="123" t="s">
        <v>103</v>
      </c>
      <c r="B8" s="123"/>
      <c r="D8" s="124">
        <f>D11/8/D9</f>
        <v>3427.8308139534888</v>
      </c>
    </row>
    <row r="9" spans="1:8" ht="12" customHeight="1">
      <c r="A9" s="123" t="s">
        <v>104</v>
      </c>
      <c r="B9" s="123"/>
      <c r="D9" s="125">
        <v>4.3</v>
      </c>
      <c r="F9" s="115">
        <v>4.7300000000000004</v>
      </c>
    </row>
    <row r="10" spans="1:8" ht="12.75" customHeight="1">
      <c r="A10" s="126" t="s">
        <v>105</v>
      </c>
      <c r="B10" s="126"/>
      <c r="D10" s="127">
        <v>0</v>
      </c>
      <c r="E10" s="128">
        <v>0</v>
      </c>
      <c r="F10" s="120">
        <v>0</v>
      </c>
      <c r="G10" s="121">
        <v>0</v>
      </c>
    </row>
    <row r="11" spans="1:8" ht="12" customHeight="1">
      <c r="A11" s="129" t="s">
        <v>106</v>
      </c>
      <c r="B11" s="129"/>
      <c r="D11" s="128">
        <v>117917.38</v>
      </c>
      <c r="E11" s="128">
        <v>82057.179999999993</v>
      </c>
      <c r="F11" s="128">
        <v>129704.72</v>
      </c>
      <c r="G11" s="128">
        <v>90259.839999999997</v>
      </c>
    </row>
    <row r="12" spans="1:8" ht="12" customHeight="1">
      <c r="A12" s="130" t="s">
        <v>107</v>
      </c>
      <c r="B12" s="130"/>
      <c r="C12" s="131"/>
      <c r="D12" s="132">
        <f>D11-D10</f>
        <v>117917.38</v>
      </c>
      <c r="E12" s="133"/>
      <c r="F12" s="132">
        <f>F11-F10</f>
        <v>129704.72</v>
      </c>
      <c r="G12" s="133"/>
    </row>
    <row r="13" spans="1:8">
      <c r="A13" s="134"/>
      <c r="B13" s="134"/>
      <c r="C13" s="131"/>
      <c r="D13" s="131"/>
      <c r="E13" s="131"/>
      <c r="F13" s="131"/>
    </row>
    <row r="14" spans="1:8" ht="12" customHeight="1">
      <c r="A14" s="135" t="s">
        <v>108</v>
      </c>
      <c r="B14" s="136" t="s">
        <v>109</v>
      </c>
      <c r="C14" s="136" t="s">
        <v>110</v>
      </c>
      <c r="D14" s="136" t="s">
        <v>111</v>
      </c>
      <c r="E14" s="137" t="s">
        <v>112</v>
      </c>
      <c r="F14" s="138" t="s">
        <v>113</v>
      </c>
      <c r="G14" s="136" t="s">
        <v>114</v>
      </c>
    </row>
    <row r="15" spans="1:8" ht="13.5" customHeight="1">
      <c r="A15" s="139"/>
      <c r="B15" s="136"/>
      <c r="C15" s="136"/>
      <c r="D15" s="136"/>
      <c r="E15" s="137"/>
      <c r="F15" s="140"/>
      <c r="G15" s="136"/>
    </row>
    <row r="16" spans="1:8">
      <c r="A16" s="141">
        <v>1</v>
      </c>
      <c r="B16" s="142" t="s">
        <v>115</v>
      </c>
      <c r="C16" s="143"/>
      <c r="D16" s="144"/>
      <c r="E16" s="144"/>
      <c r="F16" s="144"/>
      <c r="G16" s="144"/>
    </row>
    <row r="17" spans="1:7">
      <c r="A17" s="145">
        <v>1</v>
      </c>
      <c r="B17" s="146" t="s">
        <v>116</v>
      </c>
      <c r="C17" s="147">
        <v>65</v>
      </c>
      <c r="D17" s="148">
        <v>16768.939999999999</v>
      </c>
      <c r="E17" s="149">
        <f t="shared" ref="E17:E26" si="0">D17</f>
        <v>16768.939999999999</v>
      </c>
      <c r="F17" s="150"/>
      <c r="G17" s="151" t="s">
        <v>117</v>
      </c>
    </row>
    <row r="18" spans="1:7">
      <c r="A18" s="145">
        <v>2</v>
      </c>
      <c r="B18" s="152" t="s">
        <v>118</v>
      </c>
      <c r="C18" s="147">
        <v>27</v>
      </c>
      <c r="D18" s="148">
        <v>7770.08</v>
      </c>
      <c r="E18" s="149">
        <f>D18</f>
        <v>7770.08</v>
      </c>
      <c r="F18" s="153"/>
      <c r="G18" s="154"/>
    </row>
    <row r="19" spans="1:7">
      <c r="A19" s="145">
        <v>3</v>
      </c>
      <c r="B19" s="146" t="s">
        <v>119</v>
      </c>
      <c r="C19" s="155">
        <v>51</v>
      </c>
      <c r="D19" s="156">
        <v>17237.060000000001</v>
      </c>
      <c r="E19" s="149">
        <f>D19</f>
        <v>17237.060000000001</v>
      </c>
      <c r="F19" s="153"/>
      <c r="G19" s="157" t="s">
        <v>120</v>
      </c>
    </row>
    <row r="20" spans="1:7" ht="25.5">
      <c r="A20" s="158">
        <v>4</v>
      </c>
      <c r="B20" s="159" t="s">
        <v>121</v>
      </c>
      <c r="C20" s="160">
        <v>64</v>
      </c>
      <c r="D20" s="161">
        <v>80543.960000000006</v>
      </c>
      <c r="E20" s="162">
        <f>D20</f>
        <v>80543.960000000006</v>
      </c>
      <c r="F20" s="149"/>
      <c r="G20" s="138" t="s">
        <v>122</v>
      </c>
    </row>
    <row r="21" spans="1:7">
      <c r="A21" s="163"/>
      <c r="B21" s="152" t="s">
        <v>123</v>
      </c>
      <c r="C21" s="164"/>
      <c r="D21" s="165">
        <v>9646.2800000000007</v>
      </c>
      <c r="E21" s="150">
        <f t="shared" si="0"/>
        <v>9646.2800000000007</v>
      </c>
      <c r="F21" s="150"/>
      <c r="G21" s="166"/>
    </row>
    <row r="22" spans="1:7">
      <c r="A22" s="167"/>
      <c r="B22" s="152" t="s">
        <v>124</v>
      </c>
      <c r="C22" s="168"/>
      <c r="D22" s="165">
        <v>2621.92</v>
      </c>
      <c r="E22" s="150">
        <f>D22</f>
        <v>2621.92</v>
      </c>
      <c r="F22" s="150"/>
      <c r="G22" s="140"/>
    </row>
    <row r="23" spans="1:7">
      <c r="A23" s="169">
        <v>5</v>
      </c>
      <c r="B23" s="146" t="s">
        <v>125</v>
      </c>
      <c r="C23" s="160">
        <v>104</v>
      </c>
      <c r="D23" s="156">
        <v>15598.7</v>
      </c>
      <c r="E23" s="150">
        <f t="shared" si="0"/>
        <v>15598.7</v>
      </c>
      <c r="F23" s="150"/>
      <c r="G23" s="170" t="s">
        <v>126</v>
      </c>
    </row>
    <row r="24" spans="1:7">
      <c r="A24" s="171"/>
      <c r="B24" s="152" t="s">
        <v>127</v>
      </c>
      <c r="C24" s="168"/>
      <c r="D24" s="165">
        <v>1946.37</v>
      </c>
      <c r="E24" s="150">
        <f t="shared" si="0"/>
        <v>1946.37</v>
      </c>
      <c r="F24" s="150"/>
      <c r="G24" s="172"/>
    </row>
    <row r="25" spans="1:7">
      <c r="A25" s="169">
        <v>6</v>
      </c>
      <c r="B25" s="173"/>
      <c r="C25" s="174"/>
      <c r="D25" s="175"/>
      <c r="E25" s="150">
        <f t="shared" si="0"/>
        <v>0</v>
      </c>
      <c r="F25" s="150"/>
      <c r="G25" s="176"/>
    </row>
    <row r="26" spans="1:7">
      <c r="A26" s="171"/>
      <c r="B26" s="173"/>
      <c r="C26" s="174"/>
      <c r="D26" s="175"/>
      <c r="E26" s="150">
        <f t="shared" si="0"/>
        <v>0</v>
      </c>
      <c r="F26" s="150"/>
      <c r="G26" s="176"/>
    </row>
    <row r="27" spans="1:7">
      <c r="A27" s="177"/>
      <c r="B27" s="173"/>
      <c r="C27" s="178"/>
      <c r="D27" s="175"/>
      <c r="E27" s="150">
        <f>D27</f>
        <v>0</v>
      </c>
      <c r="F27" s="150"/>
      <c r="G27" s="179"/>
    </row>
    <row r="28" spans="1:7">
      <c r="A28" s="141"/>
      <c r="B28" s="180" t="s">
        <v>128</v>
      </c>
      <c r="C28" s="181"/>
      <c r="D28" s="182">
        <f>SUM(D17:D27)</f>
        <v>152133.31000000003</v>
      </c>
      <c r="E28" s="182">
        <f>SUM(E17:E27)</f>
        <v>152133.31000000003</v>
      </c>
      <c r="F28" s="182">
        <f>SUM(F17:F27)</f>
        <v>0</v>
      </c>
      <c r="G28" s="181"/>
    </row>
    <row r="29" spans="1:7">
      <c r="A29" s="141">
        <v>2</v>
      </c>
      <c r="B29" s="142" t="s">
        <v>129</v>
      </c>
      <c r="C29" s="183"/>
      <c r="D29" s="182"/>
      <c r="E29" s="182"/>
      <c r="F29" s="182"/>
      <c r="G29" s="144"/>
    </row>
    <row r="30" spans="1:7">
      <c r="A30" s="145">
        <v>1</v>
      </c>
      <c r="B30" s="184" t="s">
        <v>130</v>
      </c>
      <c r="C30" s="185"/>
      <c r="D30" s="150">
        <v>20888</v>
      </c>
      <c r="E30" s="150">
        <f>D30</f>
        <v>20888</v>
      </c>
      <c r="F30" s="150"/>
      <c r="G30" s="186"/>
    </row>
    <row r="31" spans="1:7">
      <c r="A31" s="145">
        <v>2</v>
      </c>
      <c r="B31" s="186"/>
      <c r="C31" s="187"/>
      <c r="D31" s="150"/>
      <c r="E31" s="150">
        <f>D31</f>
        <v>0</v>
      </c>
      <c r="F31" s="150"/>
      <c r="G31" s="188"/>
    </row>
    <row r="32" spans="1:7">
      <c r="A32" s="145"/>
      <c r="B32" s="186"/>
      <c r="C32" s="188"/>
      <c r="D32" s="150"/>
      <c r="E32" s="150"/>
      <c r="F32" s="150"/>
      <c r="G32" s="188"/>
    </row>
    <row r="33" spans="1:9">
      <c r="A33" s="141"/>
      <c r="B33" s="180" t="s">
        <v>128</v>
      </c>
      <c r="C33" s="181"/>
      <c r="D33" s="182">
        <f>SUM(D30:D32)</f>
        <v>20888</v>
      </c>
      <c r="E33" s="182">
        <f>SUM(E30:E32)</f>
        <v>20888</v>
      </c>
      <c r="F33" s="182">
        <f>SUM(F30:F32)</f>
        <v>0</v>
      </c>
      <c r="G33" s="181"/>
    </row>
    <row r="34" spans="1:9">
      <c r="A34" s="141">
        <v>3</v>
      </c>
      <c r="B34" s="142" t="s">
        <v>131</v>
      </c>
      <c r="C34" s="189"/>
      <c r="D34" s="182"/>
      <c r="E34" s="182"/>
      <c r="F34" s="182"/>
      <c r="G34" s="144"/>
    </row>
    <row r="35" spans="1:9">
      <c r="A35" s="145">
        <v>1</v>
      </c>
      <c r="B35" s="146" t="s">
        <v>132</v>
      </c>
      <c r="C35" s="190"/>
      <c r="D35" s="165">
        <v>108920</v>
      </c>
      <c r="E35" s="150"/>
      <c r="F35" s="149">
        <f>D35</f>
        <v>108920</v>
      </c>
      <c r="G35" s="191" t="s">
        <v>133</v>
      </c>
    </row>
    <row r="36" spans="1:9">
      <c r="A36" s="177">
        <v>2</v>
      </c>
      <c r="B36" s="192" t="s">
        <v>134</v>
      </c>
      <c r="C36" s="193"/>
      <c r="D36" s="165">
        <v>62813</v>
      </c>
      <c r="E36" s="150">
        <v>2769</v>
      </c>
      <c r="F36" s="149">
        <f>62813-E36</f>
        <v>60044</v>
      </c>
      <c r="G36" s="194"/>
    </row>
    <row r="37" spans="1:9">
      <c r="A37" s="145">
        <v>3</v>
      </c>
      <c r="B37" s="195" t="s">
        <v>135</v>
      </c>
      <c r="C37" s="196"/>
      <c r="D37" s="197">
        <v>222135.84</v>
      </c>
      <c r="E37" s="149">
        <f>D37</f>
        <v>222135.84</v>
      </c>
      <c r="F37" s="149"/>
      <c r="G37" s="198"/>
    </row>
    <row r="38" spans="1:9">
      <c r="A38" s="177">
        <v>4</v>
      </c>
      <c r="B38" s="199" t="s">
        <v>136</v>
      </c>
      <c r="C38" s="200" t="s">
        <v>137</v>
      </c>
      <c r="D38" s="165">
        <v>20000</v>
      </c>
      <c r="E38" s="150">
        <f>D38</f>
        <v>20000</v>
      </c>
      <c r="F38" s="149"/>
      <c r="G38" s="201" t="s">
        <v>120</v>
      </c>
    </row>
    <row r="39" spans="1:9">
      <c r="A39" s="177">
        <v>5</v>
      </c>
      <c r="B39" s="199" t="s">
        <v>138</v>
      </c>
      <c r="C39" s="200" t="s">
        <v>139</v>
      </c>
      <c r="D39" s="202">
        <v>25600</v>
      </c>
      <c r="E39" s="150"/>
      <c r="F39" s="150">
        <f>D39</f>
        <v>25600</v>
      </c>
      <c r="G39" s="201"/>
    </row>
    <row r="40" spans="1:9">
      <c r="A40" s="177">
        <v>6</v>
      </c>
      <c r="B40" s="146" t="s">
        <v>140</v>
      </c>
      <c r="C40" s="155" t="s">
        <v>141</v>
      </c>
      <c r="D40" s="202">
        <v>22000</v>
      </c>
      <c r="E40" s="150">
        <f>D40</f>
        <v>22000</v>
      </c>
      <c r="F40" s="150"/>
      <c r="G40" s="203" t="s">
        <v>142</v>
      </c>
    </row>
    <row r="41" spans="1:9">
      <c r="A41" s="145">
        <v>7</v>
      </c>
      <c r="B41" s="204" t="s">
        <v>143</v>
      </c>
      <c r="C41" s="205" t="s">
        <v>141</v>
      </c>
      <c r="D41" s="149">
        <v>44200</v>
      </c>
      <c r="E41" s="149">
        <f>D41</f>
        <v>44200</v>
      </c>
      <c r="F41" s="149"/>
      <c r="G41" s="206"/>
    </row>
    <row r="42" spans="1:9">
      <c r="A42" s="145">
        <v>8</v>
      </c>
      <c r="B42" s="146" t="s">
        <v>144</v>
      </c>
      <c r="C42" s="155">
        <v>132</v>
      </c>
      <c r="D42" s="156">
        <v>3243.6</v>
      </c>
      <c r="E42" s="149">
        <f>D42</f>
        <v>3243.6</v>
      </c>
      <c r="F42" s="149"/>
      <c r="G42" s="207" t="s">
        <v>145</v>
      </c>
    </row>
    <row r="43" spans="1:9">
      <c r="A43" s="141"/>
      <c r="B43" s="180" t="s">
        <v>128</v>
      </c>
      <c r="C43" s="181"/>
      <c r="D43" s="182">
        <f>SUM(D35:D42)</f>
        <v>508912.43999999994</v>
      </c>
      <c r="E43" s="182">
        <f>SUM(E35:E42)</f>
        <v>314348.43999999994</v>
      </c>
      <c r="F43" s="182">
        <f>SUM(F35:F41)</f>
        <v>194564</v>
      </c>
      <c r="G43" s="181"/>
    </row>
    <row r="44" spans="1:9" s="115" customFormat="1">
      <c r="A44" s="208">
        <v>4</v>
      </c>
      <c r="B44" s="209" t="s">
        <v>146</v>
      </c>
      <c r="C44" s="209"/>
      <c r="D44" s="182"/>
      <c r="E44" s="182"/>
      <c r="F44" s="182"/>
      <c r="G44" s="188"/>
    </row>
    <row r="45" spans="1:9" s="115" customFormat="1">
      <c r="A45" s="210">
        <v>1</v>
      </c>
      <c r="B45" s="211"/>
      <c r="C45" s="212"/>
      <c r="D45" s="149"/>
      <c r="E45" s="149">
        <f>D45</f>
        <v>0</v>
      </c>
      <c r="F45" s="149"/>
      <c r="G45" s="188"/>
    </row>
    <row r="46" spans="1:9" s="115" customFormat="1">
      <c r="A46" s="210">
        <v>2</v>
      </c>
      <c r="B46" s="211"/>
      <c r="C46" s="212"/>
      <c r="D46" s="149"/>
      <c r="E46" s="149"/>
      <c r="F46" s="149"/>
      <c r="G46" s="188"/>
    </row>
    <row r="47" spans="1:9" s="115" customFormat="1">
      <c r="A47" s="208"/>
      <c r="B47" s="213" t="s">
        <v>128</v>
      </c>
      <c r="C47" s="209"/>
      <c r="D47" s="182">
        <f>SUM(D45:D46)</f>
        <v>0</v>
      </c>
      <c r="E47" s="182">
        <f>SUM(E45:E46)</f>
        <v>0</v>
      </c>
      <c r="F47" s="182"/>
      <c r="G47" s="212"/>
    </row>
    <row r="48" spans="1:9">
      <c r="A48" s="141"/>
      <c r="B48" s="180" t="s">
        <v>147</v>
      </c>
      <c r="C48" s="181">
        <f>C28+C33+C43</f>
        <v>0</v>
      </c>
      <c r="D48" s="182">
        <f>D28+D33+D43+D47</f>
        <v>681933.75</v>
      </c>
      <c r="E48" s="182">
        <f>E28+E33+E43+E47</f>
        <v>487369.75</v>
      </c>
      <c r="F48" s="182">
        <f>F28+F33+F43+F47</f>
        <v>194564</v>
      </c>
      <c r="G48" s="181"/>
      <c r="I48" s="116">
        <f>F48-H7</f>
        <v>0.32299999994575046</v>
      </c>
    </row>
    <row r="49" spans="1:7" s="115" customFormat="1">
      <c r="A49" s="210">
        <v>1</v>
      </c>
      <c r="B49" s="214" t="s">
        <v>148</v>
      </c>
      <c r="C49" s="215">
        <v>0.46</v>
      </c>
      <c r="D49" s="149"/>
      <c r="E49" s="149">
        <f>D8*C49*8</f>
        <v>12614.417395348839</v>
      </c>
      <c r="F49" s="149"/>
      <c r="G49" s="188"/>
    </row>
    <row r="50" spans="1:7" s="115" customFormat="1">
      <c r="A50" s="208"/>
      <c r="B50" s="213" t="s">
        <v>128</v>
      </c>
      <c r="C50" s="209"/>
      <c r="D50" s="182">
        <f>SUM(D49:D49)</f>
        <v>0</v>
      </c>
      <c r="E50" s="182">
        <f>SUM(E49:E49)</f>
        <v>12614.417395348839</v>
      </c>
      <c r="F50" s="182"/>
      <c r="G50" s="212"/>
    </row>
    <row r="51" spans="1:7">
      <c r="A51" s="141"/>
      <c r="B51" s="180" t="s">
        <v>147</v>
      </c>
      <c r="C51" s="181">
        <f>C32+C37+C47</f>
        <v>0</v>
      </c>
      <c r="D51" s="182">
        <f>D48+D50</f>
        <v>681933.75</v>
      </c>
      <c r="E51" s="182">
        <f>E48+E50</f>
        <v>499984.16739534884</v>
      </c>
      <c r="F51" s="182">
        <f>F48+F50</f>
        <v>194564</v>
      </c>
      <c r="G51" s="181"/>
    </row>
    <row r="53" spans="1:7" ht="12.75" customHeight="1">
      <c r="A53" s="216" t="s">
        <v>149</v>
      </c>
      <c r="B53" s="217"/>
      <c r="C53" s="217"/>
      <c r="D53" s="218"/>
      <c r="E53" s="219">
        <f>E51-D12</f>
        <v>382066.78739534883</v>
      </c>
      <c r="F53" s="220"/>
    </row>
    <row r="54" spans="1:7" ht="12.75" customHeight="1">
      <c r="A54" s="221" t="s">
        <v>150</v>
      </c>
      <c r="B54" s="222"/>
      <c r="C54" s="222"/>
      <c r="D54" s="223"/>
      <c r="E54" s="224">
        <f>D8*D9*12</f>
        <v>176876.07</v>
      </c>
      <c r="F54" s="220"/>
    </row>
    <row r="55" spans="1:7" ht="12.75" customHeight="1">
      <c r="A55" s="221" t="s">
        <v>151</v>
      </c>
      <c r="B55" s="222"/>
      <c r="C55" s="222"/>
      <c r="D55" s="223"/>
      <c r="E55" s="224">
        <f>E54-E53</f>
        <v>-205190.71739534882</v>
      </c>
      <c r="F55" s="220"/>
    </row>
    <row r="56" spans="1:7" ht="12.75" customHeight="1">
      <c r="A56" s="225" t="s">
        <v>152</v>
      </c>
      <c r="B56" s="226"/>
      <c r="C56" s="226"/>
      <c r="D56" s="227"/>
      <c r="E56" s="228">
        <f>E55</f>
        <v>-205190.71739534882</v>
      </c>
      <c r="F56" s="220"/>
    </row>
    <row r="57" spans="1:7" ht="12.75" customHeight="1">
      <c r="A57" s="229"/>
      <c r="B57" s="220"/>
      <c r="C57" s="220"/>
      <c r="D57" s="220"/>
      <c r="E57" s="230"/>
      <c r="F57" s="220"/>
    </row>
    <row r="58" spans="1:7">
      <c r="A58" s="229"/>
      <c r="B58" s="220"/>
      <c r="C58" s="220"/>
      <c r="D58" s="220"/>
      <c r="E58" s="220"/>
      <c r="F58" s="220"/>
    </row>
    <row r="59" spans="1:7">
      <c r="A59" s="229"/>
      <c r="B59" s="220" t="s">
        <v>153</v>
      </c>
      <c r="C59" s="231" t="s">
        <v>154</v>
      </c>
      <c r="D59" s="220"/>
      <c r="E59" s="220"/>
      <c r="F59" s="220"/>
    </row>
  </sheetData>
  <mergeCells count="31">
    <mergeCell ref="G40:G41"/>
    <mergeCell ref="A53:D53"/>
    <mergeCell ref="A54:D54"/>
    <mergeCell ref="A55:D55"/>
    <mergeCell ref="A56:D56"/>
    <mergeCell ref="A23:A24"/>
    <mergeCell ref="C23:C24"/>
    <mergeCell ref="G23:G24"/>
    <mergeCell ref="A25:A26"/>
    <mergeCell ref="C35:C37"/>
    <mergeCell ref="G35:G37"/>
    <mergeCell ref="D14:D15"/>
    <mergeCell ref="E14:E15"/>
    <mergeCell ref="F14:F15"/>
    <mergeCell ref="G14:G15"/>
    <mergeCell ref="G17:G18"/>
    <mergeCell ref="A20:A22"/>
    <mergeCell ref="C20:C22"/>
    <mergeCell ref="G20:G22"/>
    <mergeCell ref="A11:B11"/>
    <mergeCell ref="A12:B12"/>
    <mergeCell ref="A13:B13"/>
    <mergeCell ref="A14:A15"/>
    <mergeCell ref="B14:B15"/>
    <mergeCell ref="C14:C15"/>
    <mergeCell ref="A4:G4"/>
    <mergeCell ref="A5:G5"/>
    <mergeCell ref="A6:G6"/>
    <mergeCell ref="A8:B8"/>
    <mergeCell ref="A9:B9"/>
    <mergeCell ref="A10:B10"/>
  </mergeCells>
  <printOptions horizontalCentered="1"/>
  <pageMargins left="0.78740157480314965" right="0.78740157480314965" top="0" bottom="0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карточка</vt:lpstr>
      <vt:lpstr>отчет!Область_печати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2015-03-27T00:44:31Z</dcterms:modified>
</cp:coreProperties>
</file>