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карточка!$A$1:$F$38</definedName>
    <definedName name="_xlnm.Print_Area" localSheetId="0">отчет!$A$1:$E$114</definedName>
  </definedNames>
  <calcPr calcId="145621"/>
</workbook>
</file>

<file path=xl/calcChain.xml><?xml version="1.0" encoding="utf-8"?>
<calcChain xmlns="http://schemas.openxmlformats.org/spreadsheetml/2006/main">
  <c r="E44" i="6" l="1"/>
  <c r="E40" i="6"/>
  <c r="D40" i="6"/>
  <c r="D37" i="6"/>
  <c r="E36" i="6"/>
  <c r="E37" i="6" s="1"/>
  <c r="E35" i="6"/>
  <c r="D33" i="6"/>
  <c r="E32" i="6"/>
  <c r="E31" i="6"/>
  <c r="E30" i="6"/>
  <c r="E29" i="6"/>
  <c r="E28" i="6"/>
  <c r="D23" i="6"/>
  <c r="E23" i="6" s="1"/>
  <c r="E26" i="6" s="1"/>
  <c r="D21" i="6"/>
  <c r="E20" i="6"/>
  <c r="E19" i="6"/>
  <c r="E18" i="6"/>
  <c r="E17" i="6"/>
  <c r="E16" i="6"/>
  <c r="D11" i="6"/>
  <c r="G10" i="6"/>
  <c r="G11" i="6" s="1"/>
  <c r="D7" i="6"/>
  <c r="E33" i="6" l="1"/>
  <c r="E21" i="6"/>
  <c r="E38" i="6" s="1"/>
  <c r="E41" i="6" s="1"/>
  <c r="E43" i="6" s="1"/>
  <c r="E45" i="6" s="1"/>
  <c r="E46" i="6" s="1"/>
  <c r="D26" i="6"/>
  <c r="D38" i="6" s="1"/>
  <c r="D41" i="6" s="1"/>
  <c r="E103" i="5" l="1"/>
  <c r="E105" i="5" s="1"/>
  <c r="E94" i="5"/>
  <c r="E86" i="5"/>
  <c r="E85" i="5"/>
  <c r="E83" i="5"/>
  <c r="E81" i="5"/>
  <c r="E100" i="5" s="1"/>
  <c r="E101" i="5" s="1"/>
  <c r="E75" i="5"/>
  <c r="E76" i="5" s="1"/>
  <c r="E73" i="5"/>
  <c r="E69" i="5"/>
  <c r="E64" i="5"/>
  <c r="E48" i="5"/>
  <c r="E42" i="5"/>
  <c r="E38" i="5"/>
  <c r="E24" i="5"/>
  <c r="E84" i="5" s="1"/>
  <c r="E19" i="5"/>
  <c r="E15" i="5"/>
  <c r="C2" i="5"/>
  <c r="E27" i="5" l="1"/>
  <c r="E6" i="5" s="1"/>
  <c r="E29" i="5"/>
  <c r="E77" i="5"/>
  <c r="E87" i="5"/>
  <c r="E90" i="5" l="1"/>
  <c r="E91" i="5" s="1"/>
  <c r="E51" i="5"/>
  <c r="E49" i="5"/>
</calcChain>
</file>

<file path=xl/sharedStrings.xml><?xml version="1.0" encoding="utf-8"?>
<sst xmlns="http://schemas.openxmlformats.org/spreadsheetml/2006/main" count="153" uniqueCount="134">
  <si>
    <t>Техническое обслуживание лифта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</si>
  <si>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</si>
  <si>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</si>
  <si>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</si>
  <si>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</si>
  <si>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</si>
  <si>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</si>
  <si>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</si>
  <si>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</si>
  <si>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</si>
  <si>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</si>
  <si>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</si>
  <si>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</si>
  <si>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</si>
  <si>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</si>
  <si>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</si>
  <si>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</si>
  <si>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</si>
  <si>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</si>
  <si>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</si>
  <si>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</si>
  <si>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</si>
  <si>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</si>
  <si>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</si>
  <si>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</si>
  <si>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</si>
  <si>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</si>
  <si>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</si>
  <si>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</si>
  <si>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</si>
  <si>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</si>
  <si>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</si>
  <si>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</si>
  <si>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</si>
  <si>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</si>
  <si>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</si>
  <si>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</si>
  <si>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</si>
  <si>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</si>
  <si>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</si>
  <si>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</si>
  <si>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</si>
  <si>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</si>
  <si>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</si>
  <si>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*Обеспечение санитарного состояния жилых   зданий и придомовой территории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</si>
  <si>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</si>
  <si>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</si>
  <si>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</si>
  <si>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</si>
  <si>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</si>
  <si>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</si>
  <si>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</si>
  <si>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</si>
  <si>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</si>
  <si>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</si>
  <si>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</si>
  <si>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</si>
  <si>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</si>
  <si>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</si>
  <si>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</si>
  <si>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</si>
  <si>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</si>
  <si>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</si>
  <si>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</si>
  <si>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</si>
  <si>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</si>
  <si>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</si>
  <si>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</si>
  <si>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</si>
  <si>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</si>
  <si>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</si>
  <si>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</si>
  <si>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</si>
  <si>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</si>
  <si>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</si>
  <si>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</si>
  <si>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</si>
  <si>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</si>
  <si>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</si>
  <si>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</si>
  <si>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</si>
  <si>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</si>
  <si>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</si>
  <si>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</si>
  <si>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</si>
  <si>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</si>
  <si>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</si>
  <si>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</si>
  <si>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</si>
  <si>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</si>
  <si>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</si>
  <si>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</si>
  <si>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</si>
  <si>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</si>
  <si>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15 с  01.09.14</t>
  </si>
  <si>
    <t xml:space="preserve"> начисления </t>
  </si>
  <si>
    <t xml:space="preserve"> оплата 2013г.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</si>
  <si>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</si>
  <si>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</si>
  <si>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</si>
  <si>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</si>
  <si>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</si>
  <si>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</si>
  <si>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</si>
  <si>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</si>
  <si>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</si>
  <si>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</si>
  <si>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</si>
  <si>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</si>
  <si>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Установка терминала GSM</t>
  </si>
  <si>
    <t>ИЭСК</t>
  </si>
  <si>
    <t>ноябрь</t>
  </si>
  <si>
    <t>Смена труб канализации под кв.4</t>
  </si>
  <si>
    <t xml:space="preserve">  сент.-дек.  </t>
  </si>
  <si>
    <t>Отопление 1 подъезд</t>
  </si>
  <si>
    <t>ГВС 2 подвал</t>
  </si>
  <si>
    <t>Итого:</t>
  </si>
  <si>
    <t>Электромонтажные работы</t>
  </si>
  <si>
    <t>Ремонт систем э/снабжения 1,2 подъезды</t>
  </si>
  <si>
    <t>Ремонтно-строительные работы</t>
  </si>
  <si>
    <t>Двери на крышу</t>
  </si>
  <si>
    <t>сент-дек.</t>
  </si>
  <si>
    <t>Ремонт стен под почтовыми ящиками и после замены ламп</t>
  </si>
  <si>
    <t>Почтовые ящики</t>
  </si>
  <si>
    <t>Постникова</t>
  </si>
  <si>
    <t>декабрь</t>
  </si>
  <si>
    <t>Прочие работы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</si>
  <si>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</si>
  <si>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</si>
  <si>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</si>
  <si>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</si>
  <si>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</si>
  <si>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</si>
  <si>
    <t>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</si>
</sst>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23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6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166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/>
    </xf>
    <xf numFmtId="166" fontId="9" fillId="0" borderId="1" xfId="6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166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166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166" fontId="9" fillId="0" borderId="11" xfId="1" applyNumberFormat="1" applyFont="1" applyFill="1" applyBorder="1" applyAlignment="1">
      <alignment horizontal="right"/>
    </xf>
    <xf numFmtId="166" fontId="8" fillId="0" borderId="11" xfId="1" applyNumberFormat="1" applyFont="1" applyFill="1" applyBorder="1" applyAlignment="1">
      <alignment horizontal="right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1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166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7" fontId="8" fillId="0" borderId="1" xfId="1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166" fontId="9" fillId="0" borderId="12" xfId="1" applyNumberFormat="1" applyFont="1" applyFill="1" applyBorder="1" applyAlignment="1">
      <alignment horizontal="right"/>
    </xf>
    <xf numFmtId="166" fontId="9" fillId="0" borderId="10" xfId="1" applyNumberFormat="1" applyFont="1" applyFill="1" applyBorder="1" applyAlignment="1">
      <alignment horizontal="right"/>
    </xf>
    <xf numFmtId="166" fontId="9" fillId="0" borderId="10" xfId="1" applyNumberFormat="1" applyFont="1" applyFill="1" applyBorder="1" applyAlignment="1">
      <alignment horizontal="right" vertical="center"/>
    </xf>
    <xf numFmtId="166" fontId="9" fillId="0" borderId="12" xfId="1" applyNumberFormat="1" applyFont="1" applyFill="1" applyBorder="1" applyAlignment="1">
      <alignment horizontal="right" vertical="center"/>
    </xf>
    <xf numFmtId="166" fontId="8" fillId="0" borderId="11" xfId="1" applyNumberFormat="1" applyFont="1" applyFill="1" applyBorder="1" applyAlignment="1">
      <alignment horizontal="right" vertical="center"/>
    </xf>
    <xf numFmtId="167" fontId="8" fillId="0" borderId="3" xfId="1" applyNumberFormat="1" applyFont="1" applyFill="1" applyBorder="1" applyAlignment="1">
      <alignment horizontal="right" vertical="center"/>
    </xf>
    <xf numFmtId="38" fontId="8" fillId="0" borderId="6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6" fillId="0" borderId="1" xfId="1" applyNumberFormat="1" applyFont="1" applyFill="1" applyBorder="1" applyAlignment="1">
      <alignment horizontal="center" vertical="center" wrapText="1"/>
    </xf>
    <xf numFmtId="168" fontId="8" fillId="0" borderId="6" xfId="1" applyNumberFormat="1" applyFont="1" applyFill="1" applyBorder="1" applyAlignment="1">
      <alignment horizontal="center" vertical="center"/>
    </xf>
    <xf numFmtId="40" fontId="6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center" vertical="center" wrapText="1"/>
    </xf>
    <xf numFmtId="166" fontId="8" fillId="0" borderId="12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vertical="center"/>
    </xf>
    <xf numFmtId="166" fontId="8" fillId="0" borderId="11" xfId="2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40" fontId="8" fillId="0" borderId="1" xfId="1" applyNumberFormat="1" applyFont="1" applyFill="1" applyBorder="1" applyAlignment="1">
      <alignment horizontal="right" vertical="center"/>
    </xf>
    <xf numFmtId="38" fontId="13" fillId="0" borderId="1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left"/>
    </xf>
    <xf numFmtId="49" fontId="6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/>
    <xf numFmtId="0" fontId="2" fillId="0" borderId="0" xfId="1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center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6" fillId="0" borderId="0" xfId="1" applyNumberFormat="1" applyFont="1" applyAlignment="1">
      <alignment horizontal="center" vertical="top" wrapText="1"/>
    </xf>
    <xf numFmtId="43" fontId="14" fillId="0" borderId="0" xfId="0" applyNumberFormat="1" applyFont="1" applyBorder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169" fontId="17" fillId="0" borderId="0" xfId="1" applyNumberFormat="1" applyFont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169" fontId="18" fillId="0" borderId="0" xfId="1" applyNumberFormat="1" applyFont="1" applyAlignment="1">
      <alignment horizontal="right" vertical="top" wrapText="1"/>
    </xf>
    <xf numFmtId="169" fontId="14" fillId="0" borderId="0" xfId="0" applyNumberFormat="1" applyFont="1" applyBorder="1" applyAlignment="1">
      <alignment horizontal="right" vertical="top" wrapText="1"/>
    </xf>
    <xf numFmtId="169" fontId="14" fillId="0" borderId="1" xfId="1" applyNumberFormat="1" applyFont="1" applyBorder="1" applyAlignment="1">
      <alignment horizontal="center" vertical="center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49" fontId="15" fillId="0" borderId="12" xfId="0" applyNumberFormat="1" applyFont="1" applyBorder="1" applyAlignment="1">
      <alignment horizontal="center" vertical="center" wrapText="1"/>
    </xf>
    <xf numFmtId="166" fontId="15" fillId="0" borderId="12" xfId="0" applyNumberFormat="1" applyFont="1" applyBorder="1" applyAlignment="1">
      <alignment horizontal="right" wrapText="1" indent="1"/>
    </xf>
    <xf numFmtId="2" fontId="14" fillId="0" borderId="1" xfId="1" applyNumberFormat="1" applyFont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166" fontId="19" fillId="0" borderId="1" xfId="0" applyNumberFormat="1" applyFont="1" applyBorder="1" applyAlignment="1">
      <alignment horizontal="right"/>
    </xf>
    <xf numFmtId="2" fontId="15" fillId="3" borderId="1" xfId="1" applyNumberFormat="1" applyFont="1" applyFill="1" applyBorder="1" applyAlignment="1">
      <alignment horizontal="right" vertical="top" wrapText="1"/>
    </xf>
    <xf numFmtId="0" fontId="19" fillId="0" borderId="11" xfId="0" applyFont="1" applyBorder="1"/>
    <xf numFmtId="166" fontId="19" fillId="0" borderId="11" xfId="0" applyNumberFormat="1" applyFont="1" applyBorder="1" applyAlignment="1">
      <alignment horizontal="right"/>
    </xf>
    <xf numFmtId="169" fontId="16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3" fontId="15" fillId="4" borderId="1" xfId="0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9" fontId="14" fillId="0" borderId="1" xfId="1" applyNumberFormat="1" applyFont="1" applyBorder="1" applyAlignment="1">
      <alignment vertical="top" wrapText="1"/>
    </xf>
    <xf numFmtId="43" fontId="15" fillId="0" borderId="1" xfId="1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169" fontId="15" fillId="0" borderId="1" xfId="1" applyNumberFormat="1" applyFont="1" applyBorder="1" applyAlignment="1">
      <alignment vertical="top" wrapText="1"/>
    </xf>
    <xf numFmtId="166" fontId="20" fillId="0" borderId="1" xfId="9" applyNumberFormat="1" applyFont="1" applyFill="1" applyBorder="1" applyAlignment="1">
      <alignment horizontal="right"/>
    </xf>
    <xf numFmtId="43" fontId="15" fillId="0" borderId="1" xfId="1" applyNumberFormat="1" applyFont="1" applyBorder="1" applyAlignment="1">
      <alignment horizontal="center" vertical="top" wrapText="1"/>
    </xf>
    <xf numFmtId="0" fontId="20" fillId="0" borderId="1" xfId="9" applyFont="1" applyFill="1" applyBorder="1"/>
    <xf numFmtId="169" fontId="15" fillId="0" borderId="1" xfId="1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top" wrapText="1"/>
    </xf>
    <xf numFmtId="2" fontId="15" fillId="0" borderId="1" xfId="1" applyNumberFormat="1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vertical="top" wrapText="1"/>
    </xf>
    <xf numFmtId="2" fontId="16" fillId="0" borderId="1" xfId="1" applyNumberFormat="1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vertical="top" wrapText="1"/>
    </xf>
    <xf numFmtId="43" fontId="15" fillId="0" borderId="0" xfId="1" applyNumberFormat="1" applyFont="1" applyAlignment="1">
      <alignment horizontal="center" vertical="center"/>
    </xf>
    <xf numFmtId="43" fontId="15" fillId="0" borderId="0" xfId="1" applyNumberFormat="1" applyFont="1" applyAlignment="1">
      <alignment horizontal="right" vertical="top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6" xfId="1" applyNumberFormat="1" applyFont="1" applyFill="1" applyBorder="1" applyAlignment="1">
      <alignment horizontal="right" wrapText="1"/>
    </xf>
    <xf numFmtId="38" fontId="13" fillId="0" borderId="12" xfId="1" applyNumberFormat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38" fontId="11" fillId="0" borderId="3" xfId="1" applyNumberFormat="1" applyFont="1" applyFill="1" applyBorder="1" applyAlignment="1">
      <alignment horizontal="center"/>
    </xf>
    <xf numFmtId="38" fontId="11" fillId="0" borderId="6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right"/>
    </xf>
    <xf numFmtId="38" fontId="11" fillId="0" borderId="6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166" fontId="8" fillId="0" borderId="2" xfId="1" applyNumberFormat="1" applyFont="1" applyFill="1" applyBorder="1" applyAlignment="1">
      <alignment horizontal="right" vertical="center"/>
    </xf>
    <xf numFmtId="166" fontId="8" fillId="0" borderId="11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3" fontId="17" fillId="0" borderId="0" xfId="0" applyNumberFormat="1" applyFont="1" applyAlignment="1">
      <alignment horizontal="left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1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horizontal="left" vertical="top" wrapText="1"/>
    </xf>
    <xf numFmtId="43" fontId="15" fillId="0" borderId="2" xfId="1" applyNumberFormat="1" applyFont="1" applyBorder="1" applyAlignment="1">
      <alignment horizontal="center" vertical="center" wrapText="1"/>
    </xf>
    <xf numFmtId="43" fontId="15" fillId="0" borderId="1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9" fontId="15" fillId="0" borderId="2" xfId="1" applyNumberFormat="1" applyFont="1" applyBorder="1" applyAlignment="1">
      <alignment horizontal="center" vertical="center"/>
    </xf>
    <xf numFmtId="169" fontId="15" fillId="0" borderId="13" xfId="1" applyNumberFormat="1" applyFont="1" applyBorder="1" applyAlignment="1">
      <alignment horizontal="center" vertical="center"/>
    </xf>
    <xf numFmtId="169" fontId="15" fillId="0" borderId="11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3" fontId="15" fillId="4" borderId="2" xfId="0" applyNumberFormat="1" applyFont="1" applyFill="1" applyBorder="1" applyAlignment="1">
      <alignment horizontal="center" vertical="center" wrapText="1"/>
    </xf>
    <xf numFmtId="43" fontId="15" fillId="4" borderId="13" xfId="0" applyNumberFormat="1" applyFont="1" applyFill="1" applyBorder="1" applyAlignment="1">
      <alignment horizontal="center" vertical="center" wrapText="1"/>
    </xf>
    <xf numFmtId="43" fontId="15" fillId="4" borderId="11" xfId="0" applyNumberFormat="1" applyFont="1" applyFill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center" wrapText="1"/>
    </xf>
    <xf numFmtId="43" fontId="15" fillId="3" borderId="2" xfId="1" applyNumberFormat="1" applyFont="1" applyFill="1" applyBorder="1" applyAlignment="1">
      <alignment horizontal="center" vertical="top" wrapText="1"/>
    </xf>
    <xf numFmtId="43" fontId="15" fillId="3" borderId="11" xfId="1" applyNumberFormat="1" applyFont="1" applyFill="1" applyBorder="1" applyAlignment="1">
      <alignment horizontal="center" vertical="top" wrapText="1"/>
    </xf>
    <xf numFmtId="43" fontId="17" fillId="0" borderId="1" xfId="0" applyNumberFormat="1" applyFont="1" applyBorder="1" applyAlignment="1">
      <alignment horizontal="right" vertical="top" wrapText="1"/>
    </xf>
    <xf numFmtId="43" fontId="18" fillId="0" borderId="1" xfId="0" applyNumberFormat="1" applyFont="1" applyBorder="1" applyAlignment="1">
      <alignment horizontal="righ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2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C4" sqref="C4"/>
    </sheetView>
  </sheetViews>
  <sheetFormatPr defaultRowHeight="12.75" x14ac:dyDescent="0.2"/>
  <cols>
    <col min="1" max="1" width="10" style="74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86" t="s">
        <v>1</v>
      </c>
      <c r="B1" s="186"/>
      <c r="C1" s="186"/>
      <c r="D1" s="186"/>
      <c r="E1" s="186"/>
    </row>
    <row r="2" spans="1:5" x14ac:dyDescent="0.2">
      <c r="A2" s="187" t="s">
        <v>2</v>
      </c>
      <c r="B2" s="187"/>
      <c r="C2" s="2">
        <f>C3+C4</f>
        <v>4091.72</v>
      </c>
      <c r="D2" s="3"/>
    </row>
    <row r="3" spans="1:5" x14ac:dyDescent="0.2">
      <c r="A3" s="188" t="s">
        <v>3</v>
      </c>
      <c r="B3" s="188"/>
      <c r="C3" s="5">
        <v>4091.72</v>
      </c>
      <c r="D3" s="3"/>
      <c r="E3" s="6"/>
    </row>
    <row r="4" spans="1:5" x14ac:dyDescent="0.2">
      <c r="A4" s="188" t="s">
        <v>4</v>
      </c>
      <c r="B4" s="18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76" t="s">
        <v>5</v>
      </c>
      <c r="B6" s="189"/>
      <c r="C6" s="190"/>
      <c r="D6" s="194" t="s">
        <v>6</v>
      </c>
      <c r="E6" s="171">
        <f>E15+E19+E27</f>
        <v>834173.88</v>
      </c>
    </row>
    <row r="7" spans="1:5" x14ac:dyDescent="0.2">
      <c r="A7" s="191"/>
      <c r="B7" s="192"/>
      <c r="C7" s="193"/>
      <c r="D7" s="195"/>
      <c r="E7" s="172"/>
    </row>
    <row r="8" spans="1:5" x14ac:dyDescent="0.2">
      <c r="A8" s="161" t="s">
        <v>7</v>
      </c>
      <c r="B8" s="161"/>
      <c r="C8" s="161"/>
      <c r="D8" s="161"/>
      <c r="E8" s="161"/>
    </row>
    <row r="9" spans="1:5" x14ac:dyDescent="0.2">
      <c r="A9" s="168" t="s">
        <v>8</v>
      </c>
      <c r="B9" s="169"/>
      <c r="C9" s="170"/>
      <c r="D9" s="10"/>
      <c r="E9" s="11">
        <v>150574.99</v>
      </c>
    </row>
    <row r="10" spans="1:5" x14ac:dyDescent="0.2">
      <c r="A10" s="160" t="s">
        <v>9</v>
      </c>
      <c r="B10" s="160"/>
      <c r="C10" s="160"/>
      <c r="D10" s="12">
        <v>1.77</v>
      </c>
      <c r="E10" s="11">
        <v>28969.61</v>
      </c>
    </row>
    <row r="11" spans="1:5" ht="12.75" customHeight="1" x14ac:dyDescent="0.2">
      <c r="A11" s="173" t="s">
        <v>10</v>
      </c>
      <c r="B11" s="174"/>
      <c r="C11" s="175"/>
      <c r="D11" s="12">
        <v>0.84</v>
      </c>
      <c r="E11" s="11">
        <v>7173.02</v>
      </c>
    </row>
    <row r="12" spans="1:5" x14ac:dyDescent="0.2">
      <c r="A12" s="173" t="s">
        <v>11</v>
      </c>
      <c r="B12" s="174"/>
      <c r="C12" s="175"/>
      <c r="D12" s="12">
        <v>1.1100000000000001</v>
      </c>
      <c r="E12" s="11">
        <v>18167.23</v>
      </c>
    </row>
    <row r="13" spans="1:5" x14ac:dyDescent="0.2">
      <c r="A13" s="160" t="s">
        <v>12</v>
      </c>
      <c r="B13" s="160"/>
      <c r="C13" s="160"/>
      <c r="D13" s="12"/>
      <c r="E13" s="11">
        <v>0</v>
      </c>
    </row>
    <row r="14" spans="1:5" ht="12.75" customHeight="1" x14ac:dyDescent="0.2">
      <c r="A14" s="168" t="s">
        <v>0</v>
      </c>
      <c r="B14" s="169"/>
      <c r="C14" s="170"/>
      <c r="D14" s="12">
        <v>2.8</v>
      </c>
      <c r="E14" s="11">
        <v>45827.17</v>
      </c>
    </row>
    <row r="15" spans="1:5" x14ac:dyDescent="0.2">
      <c r="A15" s="159" t="s">
        <v>13</v>
      </c>
      <c r="B15" s="159"/>
      <c r="C15" s="159"/>
      <c r="D15" s="12"/>
      <c r="E15" s="13">
        <f>SUM(E9:E14)</f>
        <v>250712.01999999996</v>
      </c>
    </row>
    <row r="16" spans="1:5" x14ac:dyDescent="0.2">
      <c r="A16" s="161" t="s">
        <v>14</v>
      </c>
      <c r="B16" s="161"/>
      <c r="C16" s="161"/>
      <c r="D16" s="161"/>
      <c r="E16" s="161"/>
    </row>
    <row r="17" spans="1:5" x14ac:dyDescent="0.2">
      <c r="A17" s="182" t="s">
        <v>15</v>
      </c>
      <c r="B17" s="182"/>
      <c r="C17" s="182"/>
      <c r="D17" s="10">
        <v>5.29</v>
      </c>
      <c r="E17" s="14">
        <v>86580.71</v>
      </c>
    </row>
    <row r="18" spans="1:5" x14ac:dyDescent="0.2">
      <c r="A18" s="156" t="s">
        <v>16</v>
      </c>
      <c r="B18" s="157"/>
      <c r="C18" s="157"/>
      <c r="D18" s="12"/>
      <c r="E18" s="14"/>
    </row>
    <row r="19" spans="1:5" ht="12.75" customHeight="1" x14ac:dyDescent="0.2">
      <c r="A19" s="159" t="s">
        <v>17</v>
      </c>
      <c r="B19" s="159"/>
      <c r="C19" s="159"/>
      <c r="D19" s="15"/>
      <c r="E19" s="13">
        <f>E17+E18</f>
        <v>86580.71</v>
      </c>
    </row>
    <row r="20" spans="1:5" ht="12.75" hidden="1" customHeight="1" x14ac:dyDescent="0.2">
      <c r="A20" s="183" t="s">
        <v>18</v>
      </c>
      <c r="B20" s="184"/>
      <c r="C20" s="185"/>
      <c r="D20" s="15"/>
      <c r="E20" s="16">
        <v>0</v>
      </c>
    </row>
    <row r="21" spans="1:5" ht="12.75" hidden="1" customHeight="1" x14ac:dyDescent="0.2">
      <c r="A21" s="183" t="s">
        <v>19</v>
      </c>
      <c r="B21" s="184"/>
      <c r="C21" s="185"/>
      <c r="D21" s="15"/>
      <c r="E21" s="16">
        <v>0</v>
      </c>
    </row>
    <row r="22" spans="1:5" ht="12.75" customHeight="1" x14ac:dyDescent="0.2">
      <c r="A22" s="152" t="s">
        <v>20</v>
      </c>
      <c r="B22" s="152"/>
      <c r="C22" s="152"/>
      <c r="D22" s="152"/>
      <c r="E22" s="152"/>
    </row>
    <row r="23" spans="1:5" ht="12.75" customHeight="1" x14ac:dyDescent="0.2">
      <c r="A23" s="17" t="s">
        <v>21</v>
      </c>
      <c r="B23" s="18"/>
      <c r="C23" s="18"/>
      <c r="D23" s="19"/>
      <c r="E23" s="14">
        <v>248106.47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141051.24+28400.43</f>
        <v>169451.66999999998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25361.200000000001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53961.81</v>
      </c>
    </row>
    <row r="27" spans="1:5" s="21" customFormat="1" ht="12.75" customHeight="1" x14ac:dyDescent="0.2">
      <c r="A27" s="183" t="s">
        <v>25</v>
      </c>
      <c r="B27" s="184"/>
      <c r="C27" s="185"/>
      <c r="D27" s="19"/>
      <c r="E27" s="20">
        <f>SUM(E23:E26)</f>
        <v>496881.15</v>
      </c>
    </row>
    <row r="28" spans="1:5" x14ac:dyDescent="0.2">
      <c r="A28" s="22"/>
    </row>
    <row r="29" spans="1:5" x14ac:dyDescent="0.2">
      <c r="A29" s="176" t="s">
        <v>26</v>
      </c>
      <c r="B29" s="177"/>
      <c r="C29" s="178"/>
      <c r="D29" s="24"/>
      <c r="E29" s="171">
        <f>E38+E42+E48</f>
        <v>540236.1399999999</v>
      </c>
    </row>
    <row r="30" spans="1:5" x14ac:dyDescent="0.2">
      <c r="A30" s="179"/>
      <c r="B30" s="180"/>
      <c r="C30" s="181"/>
      <c r="D30" s="25"/>
      <c r="E30" s="172"/>
    </row>
    <row r="31" spans="1:5" x14ac:dyDescent="0.2">
      <c r="A31" s="161" t="s">
        <v>7</v>
      </c>
      <c r="B31" s="161"/>
      <c r="C31" s="161"/>
      <c r="D31" s="161"/>
      <c r="E31" s="161"/>
    </row>
    <row r="32" spans="1:5" x14ac:dyDescent="0.2">
      <c r="A32" s="168" t="s">
        <v>8</v>
      </c>
      <c r="B32" s="169"/>
      <c r="C32" s="170"/>
      <c r="D32" s="10"/>
      <c r="E32" s="11">
        <v>97516.9</v>
      </c>
    </row>
    <row r="33" spans="1:5" x14ac:dyDescent="0.2">
      <c r="A33" s="160" t="s">
        <v>27</v>
      </c>
      <c r="B33" s="160"/>
      <c r="C33" s="160"/>
      <c r="D33" s="12"/>
      <c r="E33" s="26">
        <v>18761.59</v>
      </c>
    </row>
    <row r="34" spans="1:5" ht="12.75" customHeight="1" x14ac:dyDescent="0.2">
      <c r="A34" s="17" t="s">
        <v>28</v>
      </c>
      <c r="B34" s="18"/>
      <c r="C34" s="18"/>
      <c r="D34" s="19"/>
      <c r="E34" s="26">
        <v>4645.46</v>
      </c>
    </row>
    <row r="35" spans="1:5" x14ac:dyDescent="0.2">
      <c r="A35" s="173" t="s">
        <v>11</v>
      </c>
      <c r="B35" s="174"/>
      <c r="C35" s="175"/>
      <c r="D35" s="15"/>
      <c r="E35" s="26">
        <v>11765.65</v>
      </c>
    </row>
    <row r="36" spans="1:5" x14ac:dyDescent="0.2">
      <c r="A36" s="160" t="s">
        <v>12</v>
      </c>
      <c r="B36" s="160"/>
      <c r="C36" s="160"/>
      <c r="D36" s="12"/>
      <c r="E36" s="26">
        <v>0</v>
      </c>
    </row>
    <row r="37" spans="1:5" ht="12.75" customHeight="1" x14ac:dyDescent="0.2">
      <c r="A37" s="168" t="s">
        <v>0</v>
      </c>
      <c r="B37" s="169"/>
      <c r="C37" s="170"/>
      <c r="D37" s="12"/>
      <c r="E37" s="26">
        <v>29679.06</v>
      </c>
    </row>
    <row r="38" spans="1:5" ht="12.75" customHeight="1" x14ac:dyDescent="0.2">
      <c r="A38" s="159" t="s">
        <v>29</v>
      </c>
      <c r="B38" s="159"/>
      <c r="C38" s="159"/>
      <c r="D38" s="15"/>
      <c r="E38" s="27">
        <f>SUM(E32:E37)</f>
        <v>162368.66</v>
      </c>
    </row>
    <row r="39" spans="1:5" x14ac:dyDescent="0.2">
      <c r="A39" s="161" t="s">
        <v>14</v>
      </c>
      <c r="B39" s="161"/>
      <c r="C39" s="161"/>
      <c r="D39" s="161"/>
      <c r="E39" s="161"/>
    </row>
    <row r="40" spans="1:5" x14ac:dyDescent="0.2">
      <c r="A40" s="182" t="s">
        <v>15</v>
      </c>
      <c r="B40" s="182"/>
      <c r="C40" s="182"/>
      <c r="D40" s="10"/>
      <c r="E40" s="28">
        <v>56072.28</v>
      </c>
    </row>
    <row r="41" spans="1:5" x14ac:dyDescent="0.2">
      <c r="A41" s="156" t="s">
        <v>16</v>
      </c>
      <c r="B41" s="157"/>
      <c r="C41" s="157"/>
      <c r="D41" s="12"/>
      <c r="E41" s="29"/>
    </row>
    <row r="42" spans="1:5" ht="12.75" customHeight="1" x14ac:dyDescent="0.2">
      <c r="A42" s="159" t="s">
        <v>30</v>
      </c>
      <c r="B42" s="159"/>
      <c r="C42" s="159"/>
      <c r="D42" s="15"/>
      <c r="E42" s="27">
        <f>SUM(E40:E41)</f>
        <v>56072.28</v>
      </c>
    </row>
    <row r="43" spans="1:5" ht="12.75" customHeight="1" x14ac:dyDescent="0.2">
      <c r="A43" s="152" t="s">
        <v>20</v>
      </c>
      <c r="B43" s="152"/>
      <c r="C43" s="152"/>
      <c r="D43" s="152"/>
      <c r="E43" s="152"/>
    </row>
    <row r="44" spans="1:5" ht="12.75" customHeight="1" x14ac:dyDescent="0.2">
      <c r="A44" s="173" t="s">
        <v>31</v>
      </c>
      <c r="B44" s="174"/>
      <c r="C44" s="175"/>
      <c r="D44" s="19"/>
      <c r="E44" s="11">
        <v>160681.22</v>
      </c>
    </row>
    <row r="45" spans="1:5" ht="12.75" customHeight="1" x14ac:dyDescent="0.2">
      <c r="A45" s="173" t="s">
        <v>32</v>
      </c>
      <c r="B45" s="174"/>
      <c r="C45" s="175"/>
      <c r="D45" s="19"/>
      <c r="E45" s="26">
        <v>109742.01</v>
      </c>
    </row>
    <row r="46" spans="1:5" ht="12.75" customHeight="1" x14ac:dyDescent="0.2">
      <c r="A46" s="173" t="s">
        <v>33</v>
      </c>
      <c r="B46" s="174"/>
      <c r="C46" s="175"/>
      <c r="D46" s="19"/>
      <c r="E46" s="26">
        <v>16424.68</v>
      </c>
    </row>
    <row r="47" spans="1:5" ht="12.75" customHeight="1" x14ac:dyDescent="0.2">
      <c r="A47" s="173" t="s">
        <v>34</v>
      </c>
      <c r="B47" s="174"/>
      <c r="C47" s="175"/>
      <c r="D47" s="19"/>
      <c r="E47" s="26">
        <v>34947.29</v>
      </c>
    </row>
    <row r="48" spans="1:5" s="21" customFormat="1" ht="12.75" customHeight="1" x14ac:dyDescent="0.2">
      <c r="A48" s="30" t="s">
        <v>35</v>
      </c>
      <c r="B48" s="18"/>
      <c r="C48" s="18"/>
      <c r="D48" s="19"/>
      <c r="E48" s="27">
        <f>SUM(E44:E47)</f>
        <v>321795.19999999995</v>
      </c>
    </row>
    <row r="49" spans="1:5" x14ac:dyDescent="0.2">
      <c r="A49" s="159" t="s">
        <v>36</v>
      </c>
      <c r="B49" s="159"/>
      <c r="C49" s="159"/>
      <c r="D49" s="15"/>
      <c r="E49" s="31">
        <f>E29/E6</f>
        <v>0.6476301319815958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76" t="s">
        <v>37</v>
      </c>
      <c r="B51" s="177"/>
      <c r="C51" s="178"/>
      <c r="D51" s="24"/>
      <c r="E51" s="171">
        <f>E77+E81+E87</f>
        <v>882237.21</v>
      </c>
    </row>
    <row r="52" spans="1:5" s="37" customFormat="1" x14ac:dyDescent="0.2">
      <c r="A52" s="179"/>
      <c r="B52" s="180"/>
      <c r="C52" s="181"/>
      <c r="D52" s="25"/>
      <c r="E52" s="172"/>
    </row>
    <row r="53" spans="1:5" s="37" customFormat="1" x14ac:dyDescent="0.2">
      <c r="A53" s="161" t="s">
        <v>7</v>
      </c>
      <c r="B53" s="161"/>
      <c r="C53" s="161"/>
      <c r="D53" s="161"/>
      <c r="E53" s="161"/>
    </row>
    <row r="54" spans="1:5" s="37" customFormat="1" x14ac:dyDescent="0.2">
      <c r="A54" s="167" t="s">
        <v>38</v>
      </c>
      <c r="B54" s="167"/>
      <c r="C54" s="167"/>
      <c r="D54" s="38"/>
      <c r="E54" s="39"/>
    </row>
    <row r="55" spans="1:5" s="37" customFormat="1" x14ac:dyDescent="0.2">
      <c r="A55" s="156" t="s">
        <v>39</v>
      </c>
      <c r="B55" s="157"/>
      <c r="C55" s="158"/>
      <c r="D55" s="38"/>
      <c r="E55" s="40">
        <v>27823.7</v>
      </c>
    </row>
    <row r="56" spans="1:5" s="37" customFormat="1" x14ac:dyDescent="0.2">
      <c r="A56" s="156" t="s">
        <v>40</v>
      </c>
      <c r="B56" s="157"/>
      <c r="C56" s="158"/>
      <c r="D56" s="38"/>
      <c r="E56" s="41">
        <v>15057.53</v>
      </c>
    </row>
    <row r="57" spans="1:5" s="37" customFormat="1" x14ac:dyDescent="0.2">
      <c r="A57" s="160" t="s">
        <v>41</v>
      </c>
      <c r="B57" s="160"/>
      <c r="C57" s="160"/>
      <c r="D57" s="38"/>
      <c r="E57" s="42">
        <v>8674.4500000000007</v>
      </c>
    </row>
    <row r="58" spans="1:5" s="37" customFormat="1" x14ac:dyDescent="0.2">
      <c r="A58" s="156" t="s">
        <v>42</v>
      </c>
      <c r="B58" s="157"/>
      <c r="C58" s="158"/>
      <c r="D58" s="38"/>
      <c r="E58" s="41">
        <v>1636.69</v>
      </c>
    </row>
    <row r="59" spans="1:5" s="37" customFormat="1" x14ac:dyDescent="0.2">
      <c r="A59" s="156" t="s">
        <v>43</v>
      </c>
      <c r="B59" s="157"/>
      <c r="C59" s="158"/>
      <c r="D59" s="38"/>
      <c r="E59" s="41">
        <v>24550.32</v>
      </c>
    </row>
    <row r="60" spans="1:5" s="37" customFormat="1" x14ac:dyDescent="0.2">
      <c r="A60" s="156" t="s">
        <v>44</v>
      </c>
      <c r="B60" s="157"/>
      <c r="C60" s="158"/>
      <c r="D60" s="38"/>
      <c r="E60" s="41">
        <v>39280.51</v>
      </c>
    </row>
    <row r="61" spans="1:5" s="37" customFormat="1" x14ac:dyDescent="0.2">
      <c r="A61" s="156" t="s">
        <v>45</v>
      </c>
      <c r="B61" s="157"/>
      <c r="C61" s="158"/>
      <c r="D61" s="38"/>
      <c r="E61" s="41">
        <v>2946.04</v>
      </c>
    </row>
    <row r="62" spans="1:5" s="37" customFormat="1" x14ac:dyDescent="0.2">
      <c r="A62" s="156" t="s">
        <v>46</v>
      </c>
      <c r="B62" s="157"/>
      <c r="C62" s="158"/>
      <c r="D62" s="38"/>
      <c r="E62" s="41">
        <v>1636.69</v>
      </c>
    </row>
    <row r="63" spans="1:5" s="37" customFormat="1" x14ac:dyDescent="0.2">
      <c r="A63" s="156" t="s">
        <v>47</v>
      </c>
      <c r="B63" s="157"/>
      <c r="C63" s="158"/>
      <c r="D63" s="38"/>
      <c r="E63" s="43">
        <v>28969.38</v>
      </c>
    </row>
    <row r="64" spans="1:5" s="37" customFormat="1" x14ac:dyDescent="0.2">
      <c r="A64" s="164" t="s">
        <v>48</v>
      </c>
      <c r="B64" s="165"/>
      <c r="C64" s="166"/>
      <c r="D64" s="38"/>
      <c r="E64" s="44">
        <f>SUM(E55:E63)</f>
        <v>150575.31</v>
      </c>
    </row>
    <row r="65" spans="1:5" s="37" customFormat="1" ht="25.5" customHeight="1" x14ac:dyDescent="0.2">
      <c r="A65" s="167" t="s">
        <v>49</v>
      </c>
      <c r="B65" s="167"/>
      <c r="C65" s="167"/>
      <c r="D65" s="38"/>
      <c r="E65" s="29"/>
    </row>
    <row r="66" spans="1:5" s="37" customFormat="1" x14ac:dyDescent="0.2">
      <c r="A66" s="168" t="s">
        <v>50</v>
      </c>
      <c r="B66" s="169"/>
      <c r="C66" s="170"/>
      <c r="D66" s="45"/>
      <c r="E66" s="28">
        <v>7173.02</v>
      </c>
    </row>
    <row r="67" spans="1:5" s="37" customFormat="1" x14ac:dyDescent="0.2">
      <c r="A67" s="156" t="s">
        <v>51</v>
      </c>
      <c r="B67" s="157"/>
      <c r="C67" s="158"/>
      <c r="D67" s="45"/>
      <c r="E67" s="28">
        <v>28969.38</v>
      </c>
    </row>
    <row r="68" spans="1:5" ht="12.75" customHeight="1" x14ac:dyDescent="0.2">
      <c r="A68" s="168" t="s">
        <v>52</v>
      </c>
      <c r="B68" s="169"/>
      <c r="C68" s="170"/>
      <c r="D68" s="46"/>
      <c r="E68" s="28">
        <v>45827.26</v>
      </c>
    </row>
    <row r="69" spans="1:5" s="37" customFormat="1" x14ac:dyDescent="0.2">
      <c r="A69" s="164" t="s">
        <v>53</v>
      </c>
      <c r="B69" s="165"/>
      <c r="C69" s="166"/>
      <c r="D69" s="45"/>
      <c r="E69" s="39">
        <f>SUM(E66:E68)</f>
        <v>81969.66</v>
      </c>
    </row>
    <row r="70" spans="1:5" ht="14.25" customHeight="1" x14ac:dyDescent="0.2">
      <c r="A70" s="153" t="s">
        <v>54</v>
      </c>
      <c r="B70" s="154"/>
      <c r="C70" s="154"/>
      <c r="D70" s="154"/>
      <c r="E70" s="155"/>
    </row>
    <row r="71" spans="1:5" ht="12.75" customHeight="1" x14ac:dyDescent="0.2">
      <c r="A71" s="156" t="s">
        <v>55</v>
      </c>
      <c r="B71" s="157"/>
      <c r="C71" s="158"/>
      <c r="D71" s="46"/>
      <c r="E71" s="28">
        <v>18167.240000000002</v>
      </c>
    </row>
    <row r="72" spans="1:5" ht="12.75" customHeight="1" x14ac:dyDescent="0.2">
      <c r="A72" s="47" t="s">
        <v>56</v>
      </c>
      <c r="B72" s="48"/>
      <c r="C72" s="49"/>
      <c r="D72" s="46"/>
      <c r="E72" s="28">
        <v>0</v>
      </c>
    </row>
    <row r="73" spans="1:5" ht="12.75" customHeight="1" x14ac:dyDescent="0.2">
      <c r="A73" s="159" t="s">
        <v>57</v>
      </c>
      <c r="B73" s="159"/>
      <c r="C73" s="159"/>
      <c r="D73" s="50"/>
      <c r="E73" s="39">
        <f>SUM(E71:E72)</f>
        <v>18167.240000000002</v>
      </c>
    </row>
    <row r="74" spans="1:5" ht="14.25" customHeight="1" x14ac:dyDescent="0.2">
      <c r="A74" s="153" t="s">
        <v>58</v>
      </c>
      <c r="B74" s="154"/>
      <c r="C74" s="154"/>
      <c r="D74" s="154"/>
      <c r="E74" s="155"/>
    </row>
    <row r="75" spans="1:5" ht="12.75" customHeight="1" x14ac:dyDescent="0.2">
      <c r="A75" s="160" t="s">
        <v>59</v>
      </c>
      <c r="B75" s="160"/>
      <c r="C75" s="160"/>
      <c r="D75" s="51"/>
      <c r="E75" s="28">
        <f>E13</f>
        <v>0</v>
      </c>
    </row>
    <row r="76" spans="1:5" ht="12.75" customHeight="1" x14ac:dyDescent="0.2">
      <c r="A76" s="159" t="s">
        <v>60</v>
      </c>
      <c r="B76" s="159"/>
      <c r="C76" s="159"/>
      <c r="D76" s="50"/>
      <c r="E76" s="28">
        <f>SUM(E75:E75)</f>
        <v>0</v>
      </c>
    </row>
    <row r="77" spans="1:5" x14ac:dyDescent="0.2">
      <c r="A77" s="159" t="s">
        <v>61</v>
      </c>
      <c r="B77" s="159"/>
      <c r="C77" s="159"/>
      <c r="D77" s="15"/>
      <c r="E77" s="39">
        <f>E64+E69+E73+E76</f>
        <v>250712.21</v>
      </c>
    </row>
    <row r="78" spans="1:5" ht="13.5" customHeight="1" x14ac:dyDescent="0.2">
      <c r="A78" s="161" t="s">
        <v>14</v>
      </c>
      <c r="B78" s="161"/>
      <c r="C78" s="161"/>
      <c r="D78" s="161"/>
      <c r="E78" s="161"/>
    </row>
    <row r="79" spans="1:5" x14ac:dyDescent="0.2">
      <c r="A79" s="162" t="s">
        <v>62</v>
      </c>
      <c r="B79" s="162"/>
      <c r="C79" s="162"/>
      <c r="D79" s="52"/>
      <c r="E79" s="39">
        <v>134643.85</v>
      </c>
    </row>
    <row r="80" spans="1:5" x14ac:dyDescent="0.2">
      <c r="A80" s="163" t="s">
        <v>63</v>
      </c>
      <c r="B80" s="163"/>
      <c r="C80" s="163"/>
      <c r="D80" s="53"/>
      <c r="E80" s="44"/>
    </row>
    <row r="81" spans="1:5" ht="12.75" customHeight="1" x14ac:dyDescent="0.2">
      <c r="A81" s="159" t="s">
        <v>64</v>
      </c>
      <c r="B81" s="159"/>
      <c r="C81" s="159"/>
      <c r="D81" s="53"/>
      <c r="E81" s="39">
        <f>E79+E80</f>
        <v>134643.85</v>
      </c>
    </row>
    <row r="82" spans="1:5" x14ac:dyDescent="0.2">
      <c r="A82" s="152" t="s">
        <v>20</v>
      </c>
      <c r="B82" s="152"/>
      <c r="C82" s="152"/>
      <c r="D82" s="152"/>
      <c r="E82" s="152"/>
    </row>
    <row r="83" spans="1:5" x14ac:dyDescent="0.2">
      <c r="A83" s="144" t="s">
        <v>65</v>
      </c>
      <c r="B83" s="144"/>
      <c r="C83" s="144"/>
      <c r="D83" s="52"/>
      <c r="E83" s="28">
        <f>E23</f>
        <v>248106.47</v>
      </c>
    </row>
    <row r="84" spans="1:5" x14ac:dyDescent="0.2">
      <c r="A84" s="144" t="s">
        <v>66</v>
      </c>
      <c r="B84" s="144"/>
      <c r="C84" s="144"/>
      <c r="D84" s="52"/>
      <c r="E84" s="28">
        <f>E24</f>
        <v>169451.66999999998</v>
      </c>
    </row>
    <row r="85" spans="1:5" x14ac:dyDescent="0.2">
      <c r="A85" s="144" t="s">
        <v>67</v>
      </c>
      <c r="B85" s="144"/>
      <c r="C85" s="144"/>
      <c r="D85" s="52"/>
      <c r="E85" s="28">
        <f>E25</f>
        <v>25361.200000000001</v>
      </c>
    </row>
    <row r="86" spans="1:5" x14ac:dyDescent="0.2">
      <c r="A86" s="144" t="s">
        <v>68</v>
      </c>
      <c r="B86" s="144"/>
      <c r="C86" s="144"/>
      <c r="D86" s="52"/>
      <c r="E86" s="28">
        <f>E26</f>
        <v>53961.81</v>
      </c>
    </row>
    <row r="87" spans="1:5" x14ac:dyDescent="0.2">
      <c r="A87" s="145" t="s">
        <v>69</v>
      </c>
      <c r="B87" s="145"/>
      <c r="C87" s="145"/>
      <c r="D87" s="52"/>
      <c r="E87" s="39">
        <f>SUM(E83:E86)</f>
        <v>496881.15</v>
      </c>
    </row>
    <row r="88" spans="1:5" ht="22.5" customHeight="1" x14ac:dyDescent="0.2">
      <c r="A88" s="146" t="s">
        <v>70</v>
      </c>
      <c r="B88" s="147"/>
      <c r="C88" s="147"/>
      <c r="D88" s="147"/>
      <c r="E88" s="148"/>
    </row>
    <row r="89" spans="1:5" x14ac:dyDescent="0.2">
      <c r="A89" s="149" t="s">
        <v>71</v>
      </c>
      <c r="B89" s="150"/>
      <c r="C89" s="151"/>
      <c r="D89" s="54"/>
      <c r="E89" s="39">
        <v>0</v>
      </c>
    </row>
    <row r="90" spans="1:5" ht="12.75" customHeight="1" x14ac:dyDescent="0.2">
      <c r="A90" s="149" t="s">
        <v>72</v>
      </c>
      <c r="B90" s="150"/>
      <c r="C90" s="151"/>
      <c r="D90" s="54"/>
      <c r="E90" s="39">
        <f>E29-E6</f>
        <v>-293937.74000000011</v>
      </c>
    </row>
    <row r="91" spans="1:5" ht="12.75" customHeight="1" x14ac:dyDescent="0.2">
      <c r="A91" s="149" t="s">
        <v>73</v>
      </c>
      <c r="B91" s="150"/>
      <c r="C91" s="151"/>
      <c r="D91" s="54"/>
      <c r="E91" s="39">
        <f>E89+E90</f>
        <v>-293937.74000000011</v>
      </c>
    </row>
    <row r="92" spans="1:5" ht="12.75" hidden="1" customHeight="1" x14ac:dyDescent="0.2">
      <c r="A92" s="55"/>
      <c r="B92" s="56"/>
      <c r="C92" s="56"/>
      <c r="D92" s="57"/>
      <c r="E92" s="58"/>
    </row>
    <row r="93" spans="1:5" hidden="1" x14ac:dyDescent="0.2">
      <c r="A93" s="146" t="s">
        <v>70</v>
      </c>
      <c r="B93" s="147"/>
      <c r="C93" s="147"/>
      <c r="D93" s="147"/>
      <c r="E93" s="148"/>
    </row>
    <row r="94" spans="1:5" ht="12.75" hidden="1" customHeight="1" x14ac:dyDescent="0.2">
      <c r="A94" s="135" t="s">
        <v>74</v>
      </c>
      <c r="B94" s="136"/>
      <c r="C94" s="137"/>
      <c r="D94" s="15"/>
      <c r="E94" s="39">
        <f>E95+E96+E97</f>
        <v>-293937.74</v>
      </c>
    </row>
    <row r="95" spans="1:5" x14ac:dyDescent="0.2">
      <c r="A95" s="143" t="s">
        <v>75</v>
      </c>
      <c r="B95" s="143"/>
      <c r="C95" s="59" t="s">
        <v>76</v>
      </c>
      <c r="D95" s="15"/>
      <c r="E95" s="60">
        <v>-88343.360000000001</v>
      </c>
    </row>
    <row r="96" spans="1:5" x14ac:dyDescent="0.2">
      <c r="A96" s="143"/>
      <c r="B96" s="143"/>
      <c r="C96" s="59" t="s">
        <v>77</v>
      </c>
      <c r="D96" s="15"/>
      <c r="E96" s="61">
        <v>-30508.43</v>
      </c>
    </row>
    <row r="97" spans="1:5" x14ac:dyDescent="0.2">
      <c r="A97" s="143"/>
      <c r="B97" s="143"/>
      <c r="C97" s="59" t="s">
        <v>78</v>
      </c>
      <c r="D97" s="15"/>
      <c r="E97" s="61">
        <v>-175085.95</v>
      </c>
    </row>
    <row r="98" spans="1:5" x14ac:dyDescent="0.2">
      <c r="A98" s="62"/>
      <c r="B98" s="63"/>
      <c r="C98" s="59"/>
      <c r="D98" s="64"/>
      <c r="E98" s="39"/>
    </row>
    <row r="99" spans="1:5" ht="12.75" customHeight="1" x14ac:dyDescent="0.2">
      <c r="A99" s="135" t="s">
        <v>79</v>
      </c>
      <c r="B99" s="136"/>
      <c r="C99" s="137"/>
      <c r="D99" s="64"/>
      <c r="E99" s="39">
        <v>0</v>
      </c>
    </row>
    <row r="100" spans="1:5" ht="12.75" customHeight="1" x14ac:dyDescent="0.2">
      <c r="A100" s="135" t="s">
        <v>80</v>
      </c>
      <c r="B100" s="136"/>
      <c r="C100" s="137"/>
      <c r="D100" s="64"/>
      <c r="E100" s="39">
        <f>E17-E81</f>
        <v>-48063.14</v>
      </c>
    </row>
    <row r="101" spans="1:5" ht="12.75" customHeight="1" x14ac:dyDescent="0.2">
      <c r="A101" s="135" t="s">
        <v>81</v>
      </c>
      <c r="B101" s="136"/>
      <c r="C101" s="137"/>
      <c r="D101" s="64"/>
      <c r="E101" s="39">
        <f>E100+E99</f>
        <v>-48063.14</v>
      </c>
    </row>
    <row r="102" spans="1:5" s="65" customFormat="1" x14ac:dyDescent="0.2">
      <c r="A102" s="138" t="s">
        <v>82</v>
      </c>
      <c r="B102" s="139"/>
      <c r="C102" s="139"/>
      <c r="D102" s="139"/>
      <c r="E102" s="140"/>
    </row>
    <row r="103" spans="1:5" s="65" customFormat="1" x14ac:dyDescent="0.2">
      <c r="A103" s="141" t="s">
        <v>83</v>
      </c>
      <c r="B103" s="142"/>
      <c r="C103" s="142"/>
      <c r="D103" s="66"/>
      <c r="E103" s="67">
        <f>300*11</f>
        <v>3300</v>
      </c>
    </row>
    <row r="104" spans="1:5" s="65" customFormat="1" ht="12.75" customHeight="1" x14ac:dyDescent="0.2">
      <c r="A104" s="132" t="s">
        <v>84</v>
      </c>
      <c r="B104" s="133"/>
      <c r="C104" s="134"/>
      <c r="D104" s="68"/>
      <c r="E104" s="67">
        <v>0</v>
      </c>
    </row>
    <row r="105" spans="1:5" ht="12.75" customHeight="1" x14ac:dyDescent="0.2">
      <c r="A105" s="132" t="s">
        <v>85</v>
      </c>
      <c r="B105" s="133"/>
      <c r="C105" s="134"/>
      <c r="D105" s="68"/>
      <c r="E105" s="67">
        <f>E103-E104</f>
        <v>3300</v>
      </c>
    </row>
    <row r="106" spans="1:5" ht="12.75" customHeight="1" x14ac:dyDescent="0.2">
      <c r="A106" s="33"/>
      <c r="B106" s="33"/>
      <c r="C106" s="33"/>
      <c r="D106" s="34"/>
      <c r="E106" s="69"/>
    </row>
    <row r="107" spans="1:5" x14ac:dyDescent="0.2">
      <c r="A107" s="1" t="s">
        <v>86</v>
      </c>
      <c r="D107" s="23" t="s">
        <v>87</v>
      </c>
      <c r="E107" s="70"/>
    </row>
    <row r="108" spans="1:5" x14ac:dyDescent="0.2">
      <c r="A108" s="71"/>
      <c r="B108" s="71"/>
      <c r="C108" s="71"/>
      <c r="D108" s="72"/>
      <c r="E108" s="70"/>
    </row>
    <row r="109" spans="1:5" x14ac:dyDescent="0.2">
      <c r="A109" s="1" t="s">
        <v>88</v>
      </c>
      <c r="D109" s="23" t="s">
        <v>89</v>
      </c>
      <c r="E109" s="73"/>
    </row>
    <row r="110" spans="1:5" x14ac:dyDescent="0.2">
      <c r="A110" s="1"/>
      <c r="E110" s="73"/>
    </row>
    <row r="111" spans="1:5" ht="14.25" customHeight="1" x14ac:dyDescent="0.2">
      <c r="A111" s="1"/>
      <c r="B111" s="21" t="s">
        <v>90</v>
      </c>
      <c r="C111" s="21"/>
      <c r="E111" s="73"/>
    </row>
    <row r="112" spans="1:5" x14ac:dyDescent="0.2">
      <c r="A112" s="1" t="s">
        <v>91</v>
      </c>
      <c r="E112" s="73"/>
    </row>
    <row r="113" spans="1:5" x14ac:dyDescent="0.2">
      <c r="A113" s="1" t="s">
        <v>92</v>
      </c>
      <c r="E113" s="73"/>
    </row>
    <row r="115" spans="1:5" x14ac:dyDescent="0.2">
      <c r="E115" s="73"/>
    </row>
  </sheetData>
  <mergeCells count="92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20:C20"/>
    <mergeCell ref="A21:C21"/>
    <mergeCell ref="A22:E22"/>
    <mergeCell ref="A27:C27"/>
    <mergeCell ref="A29:C30"/>
    <mergeCell ref="E29:E30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57:C57"/>
    <mergeCell ref="A44:C44"/>
    <mergeCell ref="A45:C45"/>
    <mergeCell ref="A46:C46"/>
    <mergeCell ref="A47:C47"/>
    <mergeCell ref="A49:C49"/>
    <mergeCell ref="A51:C52"/>
    <mergeCell ref="E51:E52"/>
    <mergeCell ref="A53:E53"/>
    <mergeCell ref="A54:C54"/>
    <mergeCell ref="A55:C55"/>
    <mergeCell ref="A56:C56"/>
    <mergeCell ref="A69:C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82:E82"/>
    <mergeCell ref="A70:E70"/>
    <mergeCell ref="A71:C71"/>
    <mergeCell ref="A73:C73"/>
    <mergeCell ref="A74:E74"/>
    <mergeCell ref="A75:C75"/>
    <mergeCell ref="A76:C76"/>
    <mergeCell ref="A77:C77"/>
    <mergeCell ref="A78:E78"/>
    <mergeCell ref="A79:C79"/>
    <mergeCell ref="A80:C80"/>
    <mergeCell ref="A81:C81"/>
    <mergeCell ref="A95:B97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105:C105"/>
    <mergeCell ref="A99:C99"/>
    <mergeCell ref="A100:C100"/>
    <mergeCell ref="A101:C101"/>
    <mergeCell ref="A102:E102"/>
    <mergeCell ref="A103:C103"/>
    <mergeCell ref="A104:C104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8"/>
  <sheetViews>
    <sheetView workbookViewId="0">
      <selection activeCell="A6" sqref="A6"/>
    </sheetView>
  </sheetViews>
  <sheetFormatPr defaultRowHeight="12.75" x14ac:dyDescent="0.25"/>
  <cols>
    <col min="1" max="1" width="5.140625" style="130" customWidth="1"/>
    <col min="2" max="2" width="46.7109375" style="75" customWidth="1"/>
    <col min="3" max="3" width="11.5703125" style="75" customWidth="1"/>
    <col min="4" max="4" width="11.42578125" style="75" customWidth="1"/>
    <col min="5" max="5" width="14.5703125" style="75" customWidth="1"/>
    <col min="6" max="6" width="10.85546875" style="75" customWidth="1"/>
    <col min="7" max="7" width="12.5703125" style="75" bestFit="1" customWidth="1"/>
    <col min="8" max="8" width="10.5703125" style="76" bestFit="1" customWidth="1"/>
    <col min="9" max="16384" width="9.140625" style="76"/>
  </cols>
  <sheetData>
    <row r="3" spans="1:8" ht="12.75" customHeight="1" x14ac:dyDescent="0.25">
      <c r="A3" s="197" t="s">
        <v>93</v>
      </c>
      <c r="B3" s="197"/>
      <c r="C3" s="197"/>
      <c r="D3" s="197"/>
      <c r="E3" s="197"/>
      <c r="F3" s="197"/>
    </row>
    <row r="4" spans="1:8" ht="12.75" customHeight="1" x14ac:dyDescent="0.25">
      <c r="A4" s="197" t="s">
        <v>94</v>
      </c>
      <c r="B4" s="197"/>
      <c r="C4" s="197"/>
      <c r="D4" s="197"/>
      <c r="E4" s="197"/>
      <c r="F4" s="197"/>
    </row>
    <row r="5" spans="1:8" ht="12.75" customHeight="1" x14ac:dyDescent="0.25">
      <c r="A5" s="198" t="s">
        <v>133</v>
      </c>
      <c r="B5" s="198"/>
      <c r="C5" s="198"/>
      <c r="D5" s="198"/>
      <c r="E5" s="198"/>
      <c r="F5" s="198"/>
    </row>
    <row r="6" spans="1:8" x14ac:dyDescent="0.25">
      <c r="A6" s="77"/>
      <c r="B6" s="78"/>
      <c r="C6" s="78"/>
      <c r="D6" s="79" t="s">
        <v>95</v>
      </c>
      <c r="E6" s="80" t="s">
        <v>96</v>
      </c>
    </row>
    <row r="7" spans="1:8" ht="12.75" customHeight="1" x14ac:dyDescent="0.25">
      <c r="A7" s="199" t="s">
        <v>97</v>
      </c>
      <c r="B7" s="199"/>
      <c r="D7" s="81">
        <f>D10/D8/4</f>
        <v>4091.7159735349719</v>
      </c>
    </row>
    <row r="8" spans="1:8" ht="12.75" customHeight="1" x14ac:dyDescent="0.25">
      <c r="A8" s="199" t="s">
        <v>98</v>
      </c>
      <c r="B8" s="199"/>
      <c r="D8" s="82">
        <v>5.29</v>
      </c>
    </row>
    <row r="9" spans="1:8" ht="12.75" customHeight="1" x14ac:dyDescent="0.25">
      <c r="A9" s="196" t="s">
        <v>99</v>
      </c>
      <c r="B9" s="196"/>
      <c r="C9" s="78"/>
      <c r="D9" s="83">
        <v>0</v>
      </c>
      <c r="E9" s="83">
        <v>0</v>
      </c>
    </row>
    <row r="10" spans="1:8" ht="12.75" customHeight="1" x14ac:dyDescent="0.25">
      <c r="A10" s="200" t="s">
        <v>100</v>
      </c>
      <c r="B10" s="200"/>
      <c r="D10" s="83">
        <v>86580.71</v>
      </c>
      <c r="E10" s="83">
        <v>56072.28</v>
      </c>
      <c r="G10" s="75">
        <f>D7*D8*12</f>
        <v>259742.13</v>
      </c>
    </row>
    <row r="11" spans="1:8" ht="12.75" customHeight="1" x14ac:dyDescent="0.25">
      <c r="A11" s="201" t="s">
        <v>101</v>
      </c>
      <c r="B11" s="201"/>
      <c r="C11" s="84"/>
      <c r="D11" s="85">
        <f>D10-D9</f>
        <v>86580.71</v>
      </c>
      <c r="E11" s="86"/>
      <c r="G11" s="75">
        <f>G10+E48</f>
        <v>259742.13</v>
      </c>
    </row>
    <row r="12" spans="1:8" x14ac:dyDescent="0.25">
      <c r="A12" s="202"/>
      <c r="B12" s="202"/>
      <c r="C12" s="84"/>
      <c r="D12" s="84"/>
      <c r="E12" s="84"/>
    </row>
    <row r="13" spans="1:8" ht="12.75" customHeight="1" x14ac:dyDescent="0.25">
      <c r="A13" s="203" t="s">
        <v>102</v>
      </c>
      <c r="B13" s="205" t="s">
        <v>103</v>
      </c>
      <c r="C13" s="205" t="s">
        <v>104</v>
      </c>
      <c r="D13" s="205" t="s">
        <v>105</v>
      </c>
      <c r="E13" s="206" t="s">
        <v>106</v>
      </c>
      <c r="F13" s="205" t="s">
        <v>107</v>
      </c>
    </row>
    <row r="14" spans="1:8" x14ac:dyDescent="0.25">
      <c r="A14" s="204"/>
      <c r="B14" s="205"/>
      <c r="C14" s="205"/>
      <c r="D14" s="205"/>
      <c r="E14" s="206"/>
      <c r="F14" s="205"/>
    </row>
    <row r="15" spans="1:8" x14ac:dyDescent="0.25">
      <c r="A15" s="87">
        <v>1</v>
      </c>
      <c r="B15" s="88" t="s">
        <v>108</v>
      </c>
      <c r="C15" s="89"/>
      <c r="D15" s="90"/>
      <c r="E15" s="90"/>
      <c r="F15" s="90"/>
      <c r="H15" s="75"/>
    </row>
    <row r="16" spans="1:8" x14ac:dyDescent="0.2">
      <c r="A16" s="91">
        <v>1</v>
      </c>
      <c r="B16" s="92" t="s">
        <v>109</v>
      </c>
      <c r="C16" s="93" t="s">
        <v>110</v>
      </c>
      <c r="D16" s="94">
        <v>17500</v>
      </c>
      <c r="E16" s="95">
        <f>D16</f>
        <v>17500</v>
      </c>
      <c r="F16" s="96" t="s">
        <v>111</v>
      </c>
      <c r="H16" s="75"/>
    </row>
    <row r="17" spans="1:8" x14ac:dyDescent="0.2">
      <c r="A17" s="207">
        <v>2</v>
      </c>
      <c r="B17" s="97" t="s">
        <v>112</v>
      </c>
      <c r="C17" s="210">
        <v>109</v>
      </c>
      <c r="D17" s="98">
        <v>1492.47</v>
      </c>
      <c r="E17" s="99">
        <f>D17</f>
        <v>1492.47</v>
      </c>
      <c r="F17" s="213" t="s">
        <v>113</v>
      </c>
      <c r="H17" s="75"/>
    </row>
    <row r="18" spans="1:8" ht="12.75" customHeight="1" x14ac:dyDescent="0.2">
      <c r="A18" s="208"/>
      <c r="B18" s="100" t="s">
        <v>114</v>
      </c>
      <c r="C18" s="211"/>
      <c r="D18" s="101">
        <v>1643.62</v>
      </c>
      <c r="E18" s="99">
        <f t="shared" ref="E18:E20" si="0">D18</f>
        <v>1643.62</v>
      </c>
      <c r="F18" s="214"/>
      <c r="H18" s="75"/>
    </row>
    <row r="19" spans="1:8" x14ac:dyDescent="0.2">
      <c r="A19" s="209"/>
      <c r="B19" s="100" t="s">
        <v>115</v>
      </c>
      <c r="C19" s="212"/>
      <c r="D19" s="101">
        <v>4410.24</v>
      </c>
      <c r="E19" s="99">
        <f t="shared" si="0"/>
        <v>4410.24</v>
      </c>
      <c r="F19" s="215"/>
      <c r="H19" s="75"/>
    </row>
    <row r="20" spans="1:8" x14ac:dyDescent="0.2">
      <c r="A20" s="102">
        <v>3</v>
      </c>
      <c r="B20" s="97"/>
      <c r="C20" s="103"/>
      <c r="D20" s="98"/>
      <c r="E20" s="99">
        <f t="shared" si="0"/>
        <v>0</v>
      </c>
      <c r="F20" s="104"/>
    </row>
    <row r="21" spans="1:8" x14ac:dyDescent="0.25">
      <c r="A21" s="87"/>
      <c r="B21" s="105" t="s">
        <v>116</v>
      </c>
      <c r="C21" s="106"/>
      <c r="D21" s="107">
        <f>SUM(D16:D20)</f>
        <v>25046.33</v>
      </c>
      <c r="E21" s="107">
        <f>SUM(E16:E20)</f>
        <v>25046.33</v>
      </c>
      <c r="F21" s="106"/>
    </row>
    <row r="22" spans="1:8" x14ac:dyDescent="0.25">
      <c r="A22" s="87">
        <v>2</v>
      </c>
      <c r="B22" s="88" t="s">
        <v>117</v>
      </c>
      <c r="C22" s="108"/>
      <c r="D22" s="107"/>
      <c r="E22" s="107"/>
      <c r="F22" s="90"/>
    </row>
    <row r="23" spans="1:8" x14ac:dyDescent="0.25">
      <c r="A23" s="91">
        <v>1</v>
      </c>
      <c r="B23" s="109" t="s">
        <v>118</v>
      </c>
      <c r="C23" s="110"/>
      <c r="D23" s="99">
        <f>38665*2</f>
        <v>77330</v>
      </c>
      <c r="E23" s="99">
        <f>D23</f>
        <v>77330</v>
      </c>
      <c r="F23" s="109"/>
    </row>
    <row r="24" spans="1:8" x14ac:dyDescent="0.25">
      <c r="A24" s="91">
        <v>2</v>
      </c>
      <c r="B24" s="109"/>
      <c r="C24" s="111"/>
      <c r="D24" s="99"/>
      <c r="E24" s="99"/>
      <c r="F24" s="111"/>
    </row>
    <row r="25" spans="1:8" x14ac:dyDescent="0.25">
      <c r="A25" s="91"/>
      <c r="B25" s="109"/>
      <c r="C25" s="111"/>
      <c r="D25" s="99"/>
      <c r="E25" s="99"/>
      <c r="F25" s="111"/>
    </row>
    <row r="26" spans="1:8" x14ac:dyDescent="0.25">
      <c r="A26" s="87"/>
      <c r="B26" s="105" t="s">
        <v>116</v>
      </c>
      <c r="C26" s="106"/>
      <c r="D26" s="107">
        <f>SUM(D23:D25)</f>
        <v>77330</v>
      </c>
      <c r="E26" s="107">
        <f>SUM(E23:E25)</f>
        <v>77330</v>
      </c>
      <c r="F26" s="106"/>
    </row>
    <row r="27" spans="1:8" x14ac:dyDescent="0.25">
      <c r="A27" s="87">
        <v>3</v>
      </c>
      <c r="B27" s="88" t="s">
        <v>119</v>
      </c>
      <c r="C27" s="112"/>
      <c r="D27" s="107"/>
      <c r="E27" s="107"/>
      <c r="F27" s="90"/>
    </row>
    <row r="28" spans="1:8" x14ac:dyDescent="0.2">
      <c r="A28" s="91">
        <v>1</v>
      </c>
      <c r="B28" s="97" t="s">
        <v>120</v>
      </c>
      <c r="C28" s="210">
        <v>136</v>
      </c>
      <c r="D28" s="98">
        <v>1222.3499999999999</v>
      </c>
      <c r="E28" s="99">
        <f>D28</f>
        <v>1222.3499999999999</v>
      </c>
      <c r="F28" s="219" t="s">
        <v>121</v>
      </c>
    </row>
    <row r="29" spans="1:8" x14ac:dyDescent="0.2">
      <c r="A29" s="102">
        <v>2</v>
      </c>
      <c r="B29" s="100" t="s">
        <v>122</v>
      </c>
      <c r="C29" s="212"/>
      <c r="D29" s="101">
        <v>3645.17</v>
      </c>
      <c r="E29" s="113">
        <f>D29</f>
        <v>3645.17</v>
      </c>
      <c r="F29" s="220"/>
    </row>
    <row r="30" spans="1:8" x14ac:dyDescent="0.2">
      <c r="A30" s="91">
        <v>3</v>
      </c>
      <c r="B30" s="114" t="s">
        <v>123</v>
      </c>
      <c r="C30" s="115" t="s">
        <v>124</v>
      </c>
      <c r="D30" s="116">
        <v>27400</v>
      </c>
      <c r="E30" s="99">
        <f>D30</f>
        <v>27400</v>
      </c>
      <c r="F30" s="117" t="s">
        <v>125</v>
      </c>
    </row>
    <row r="31" spans="1:8" x14ac:dyDescent="0.2">
      <c r="A31" s="207">
        <v>4</v>
      </c>
      <c r="B31" s="118"/>
      <c r="C31" s="119"/>
      <c r="D31" s="116"/>
      <c r="E31" s="99">
        <f>D31</f>
        <v>0</v>
      </c>
      <c r="F31" s="120"/>
    </row>
    <row r="32" spans="1:8" x14ac:dyDescent="0.2">
      <c r="A32" s="209"/>
      <c r="B32" s="118"/>
      <c r="C32" s="119"/>
      <c r="D32" s="116"/>
      <c r="E32" s="99">
        <f>D32</f>
        <v>0</v>
      </c>
      <c r="F32" s="120"/>
    </row>
    <row r="33" spans="1:6" x14ac:dyDescent="0.25">
      <c r="A33" s="87"/>
      <c r="B33" s="105" t="s">
        <v>116</v>
      </c>
      <c r="C33" s="106"/>
      <c r="D33" s="107">
        <f>SUM(D28:D32)</f>
        <v>32267.52</v>
      </c>
      <c r="E33" s="107">
        <f>SUM(E28:E32)</f>
        <v>32267.52</v>
      </c>
      <c r="F33" s="121"/>
    </row>
    <row r="34" spans="1:6" s="75" customFormat="1" x14ac:dyDescent="0.25">
      <c r="A34" s="122">
        <v>4</v>
      </c>
      <c r="B34" s="123" t="s">
        <v>126</v>
      </c>
      <c r="C34" s="123"/>
      <c r="D34" s="107"/>
      <c r="E34" s="107"/>
      <c r="F34" s="111"/>
    </row>
    <row r="35" spans="1:6" s="75" customFormat="1" x14ac:dyDescent="0.2">
      <c r="A35" s="124">
        <v>1</v>
      </c>
      <c r="B35" s="97"/>
      <c r="C35" s="125"/>
      <c r="D35" s="98"/>
      <c r="E35" s="126">
        <f>D35</f>
        <v>0</v>
      </c>
      <c r="F35" s="111"/>
    </row>
    <row r="36" spans="1:6" s="75" customFormat="1" x14ac:dyDescent="0.25">
      <c r="A36" s="124">
        <v>2</v>
      </c>
      <c r="B36" s="127"/>
      <c r="C36" s="125"/>
      <c r="D36" s="128"/>
      <c r="E36" s="126">
        <f>D36</f>
        <v>0</v>
      </c>
      <c r="F36" s="111"/>
    </row>
    <row r="37" spans="1:6" s="75" customFormat="1" x14ac:dyDescent="0.25">
      <c r="A37" s="122"/>
      <c r="B37" s="129" t="s">
        <v>116</v>
      </c>
      <c r="C37" s="123"/>
      <c r="D37" s="107">
        <f>SUM(D35:D36)</f>
        <v>0</v>
      </c>
      <c r="E37" s="107">
        <f>SUM(E35:E36)</f>
        <v>0</v>
      </c>
      <c r="F37" s="125"/>
    </row>
    <row r="38" spans="1:6" x14ac:dyDescent="0.25">
      <c r="A38" s="87"/>
      <c r="B38" s="105" t="s">
        <v>127</v>
      </c>
      <c r="C38" s="106"/>
      <c r="D38" s="107">
        <f>D21+D26+D33+D37</f>
        <v>134643.85</v>
      </c>
      <c r="E38" s="107">
        <f>E21+E26+E33+E37</f>
        <v>134643.85</v>
      </c>
      <c r="F38" s="106"/>
    </row>
    <row r="39" spans="1:6" s="75" customFormat="1" x14ac:dyDescent="0.25">
      <c r="A39" s="124">
        <v>1</v>
      </c>
      <c r="B39" s="127"/>
      <c r="C39" s="125"/>
      <c r="D39" s="128"/>
      <c r="E39" s="126"/>
      <c r="F39" s="111"/>
    </row>
    <row r="40" spans="1:6" s="75" customFormat="1" x14ac:dyDescent="0.25">
      <c r="A40" s="122"/>
      <c r="B40" s="129" t="s">
        <v>116</v>
      </c>
      <c r="C40" s="123"/>
      <c r="D40" s="107">
        <f>SUM(D39:D39)</f>
        <v>0</v>
      </c>
      <c r="E40" s="107">
        <f>SUM(E39:E39)</f>
        <v>0</v>
      </c>
      <c r="F40" s="125"/>
    </row>
    <row r="41" spans="1:6" x14ac:dyDescent="0.25">
      <c r="A41" s="87"/>
      <c r="B41" s="105" t="s">
        <v>127</v>
      </c>
      <c r="C41" s="106"/>
      <c r="D41" s="107">
        <f>D38+D40</f>
        <v>134643.85</v>
      </c>
      <c r="E41" s="107">
        <f>E38+E40</f>
        <v>134643.85</v>
      </c>
      <c r="F41" s="106"/>
    </row>
    <row r="43" spans="1:6" s="75" customFormat="1" ht="15" customHeight="1" x14ac:dyDescent="0.25">
      <c r="A43" s="221" t="s">
        <v>128</v>
      </c>
      <c r="B43" s="221"/>
      <c r="C43" s="221"/>
      <c r="D43" s="221"/>
      <c r="E43" s="113">
        <f>E41-D11</f>
        <v>48063.14</v>
      </c>
    </row>
    <row r="44" spans="1:6" s="75" customFormat="1" ht="12.75" customHeight="1" x14ac:dyDescent="0.25">
      <c r="A44" s="222" t="s">
        <v>129</v>
      </c>
      <c r="B44" s="222"/>
      <c r="C44" s="222"/>
      <c r="D44" s="222"/>
      <c r="E44" s="113">
        <f>D7*D8*12</f>
        <v>259742.13</v>
      </c>
    </row>
    <row r="45" spans="1:6" s="75" customFormat="1" ht="12.75" customHeight="1" x14ac:dyDescent="0.25">
      <c r="A45" s="222" t="s">
        <v>130</v>
      </c>
      <c r="B45" s="222"/>
      <c r="C45" s="222"/>
      <c r="D45" s="222"/>
      <c r="E45" s="113">
        <f>E44-E43</f>
        <v>211678.99</v>
      </c>
    </row>
    <row r="46" spans="1:6" s="75" customFormat="1" ht="15" customHeight="1" x14ac:dyDescent="0.25">
      <c r="A46" s="216" t="s">
        <v>131</v>
      </c>
      <c r="B46" s="216"/>
      <c r="C46" s="216"/>
      <c r="D46" s="216"/>
      <c r="E46" s="113">
        <f>E45</f>
        <v>211678.99</v>
      </c>
    </row>
    <row r="47" spans="1:6" ht="12.75" customHeight="1" x14ac:dyDescent="0.25">
      <c r="C47" s="217"/>
      <c r="D47" s="217"/>
      <c r="E47" s="131"/>
    </row>
    <row r="48" spans="1:6" s="75" customFormat="1" x14ac:dyDescent="0.25">
      <c r="B48" s="75" t="s">
        <v>132</v>
      </c>
      <c r="C48" s="218" t="s">
        <v>89</v>
      </c>
      <c r="D48" s="218"/>
    </row>
  </sheetData>
  <mergeCells count="27">
    <mergeCell ref="A46:D46"/>
    <mergeCell ref="C47:D47"/>
    <mergeCell ref="C48:D48"/>
    <mergeCell ref="C28:C29"/>
    <mergeCell ref="F28:F29"/>
    <mergeCell ref="A31:A32"/>
    <mergeCell ref="A43:D43"/>
    <mergeCell ref="A44:D44"/>
    <mergeCell ref="A45:D45"/>
    <mergeCell ref="D13:D14"/>
    <mergeCell ref="E13:E14"/>
    <mergeCell ref="F13:F14"/>
    <mergeCell ref="A17:A19"/>
    <mergeCell ref="C17:C19"/>
    <mergeCell ref="F17:F19"/>
    <mergeCell ref="C13:C14"/>
    <mergeCell ref="A10:B10"/>
    <mergeCell ref="A11:B11"/>
    <mergeCell ref="A12:B12"/>
    <mergeCell ref="A13:A14"/>
    <mergeCell ref="B13:B14"/>
    <mergeCell ref="A9:B9"/>
    <mergeCell ref="A3:F3"/>
    <mergeCell ref="A4:F4"/>
    <mergeCell ref="A5:F5"/>
    <mergeCell ref="A7:B7"/>
    <mergeCell ref="A8:B8"/>
  </mergeCells>
  <printOptions horizontalCentered="1"/>
  <pageMargins left="1.1811023622047245" right="0.78740157480314965" top="0.59055118110236227" bottom="0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2015-03-28T05:10:57Z</dcterms:modified>
</cp:coreProperties>
</file>