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отчет" sheetId="5" r:id="rId1"/>
    <sheet name="карточка" sheetId="6" r:id="rId2"/>
  </sheets>
  <definedNames>
    <definedName name="_xlnm.Print_Area" localSheetId="1">карточка!$A$3:$F$52</definedName>
    <definedName name="_xlnm.Print_Area" localSheetId="0">отчет!$A$1:$E$104</definedName>
  </definedNames>
  <calcPr calcId="125725"/>
</workbook>
</file>

<file path=xl/calcChain.xml><?xml version="1.0" encoding="utf-8"?>
<calcChain xmlns="http://schemas.openxmlformats.org/spreadsheetml/2006/main">
  <c r="D43" i="6"/>
  <c r="E41"/>
  <c r="D41"/>
  <c r="D37"/>
  <c r="E36"/>
  <c r="E35"/>
  <c r="E34"/>
  <c r="E37" s="1"/>
  <c r="D31"/>
  <c r="E28"/>
  <c r="E31" s="1"/>
  <c r="D26"/>
  <c r="D44" s="1"/>
  <c r="E25"/>
  <c r="E24"/>
  <c r="E23"/>
  <c r="E22"/>
  <c r="E21"/>
  <c r="E20"/>
  <c r="E19"/>
  <c r="E18"/>
  <c r="E17"/>
  <c r="E16"/>
  <c r="E26" s="1"/>
  <c r="E42" s="1"/>
  <c r="D11"/>
  <c r="D7"/>
  <c r="E47" s="1"/>
  <c r="E44" l="1"/>
  <c r="E46" s="1"/>
  <c r="E48" s="1"/>
  <c r="E49" s="1"/>
  <c r="E43"/>
  <c r="D42"/>
  <c r="E84" i="5" l="1"/>
  <c r="E71"/>
  <c r="E72" s="1"/>
  <c r="E69"/>
  <c r="E64"/>
  <c r="E63"/>
  <c r="E65" s="1"/>
  <c r="E61"/>
  <c r="E73" s="1"/>
  <c r="E48" s="1"/>
  <c r="E45"/>
  <c r="E93" s="1"/>
  <c r="E38"/>
  <c r="E92" s="1"/>
  <c r="E34"/>
  <c r="E91" s="1"/>
  <c r="E24"/>
  <c r="E21"/>
  <c r="E18"/>
  <c r="E96" s="1"/>
  <c r="E97" s="1"/>
  <c r="E14"/>
  <c r="E6"/>
  <c r="C2"/>
  <c r="E76" s="1"/>
  <c r="E78" s="1"/>
  <c r="E90" l="1"/>
  <c r="E26"/>
  <c r="E87" l="1"/>
  <c r="E88" s="1"/>
  <c r="E46"/>
</calcChain>
</file>

<file path=xl/sharedStrings.xml><?xml version="1.0" encoding="utf-8"?>
<sst xmlns="http://schemas.openxmlformats.org/spreadsheetml/2006/main" count="149" uniqueCount="130">
  <si>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3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</si>
  <si>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</si>
  <si>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</si>
  <si>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</si>
  <si>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</si>
  <si>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</si>
  <si>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</si>
  <si>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 xml:space="preserve">Содержание общего имущества  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</si>
  <si>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</si>
  <si>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</si>
  <si>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</si>
  <si>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</si>
  <si>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 xml:space="preserve">* Начисленные доходы по "Содержанию" </t>
  </si>
  <si>
    <t>в т.ч. Ремонт:</t>
  </si>
  <si>
    <t xml:space="preserve">Текущий ремонт общего имущества </t>
  </si>
  <si>
    <t>Доп.тариф на текущий ремонт</t>
  </si>
  <si>
    <t xml:space="preserve">* Начисленные доходы по "Текущему ремонту" 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</si>
  <si>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</si>
  <si>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</si>
  <si>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</si>
  <si>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</si>
  <si>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</si>
  <si>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</si>
  <si>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</si>
  <si>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>Вывоз мусора</t>
  </si>
  <si>
    <t>Оплачено за освещение</t>
  </si>
  <si>
    <t xml:space="preserve">* Фактические доходы по "Содержанию" </t>
  </si>
  <si>
    <t>Доп.тариф на ремонт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</si>
  <si>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</si>
  <si>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</si>
  <si>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</si>
  <si>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</si>
  <si>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</si>
  <si>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Начислено за лифт и мусоропровод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</si>
  <si>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</si>
  <si>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</si>
  <si>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</si>
  <si>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</si>
  <si>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*проведение тех.осмотров и содержание инженерных сетей и оборудования</t>
  </si>
  <si>
    <t>*проведение тех.осмотров и содержание инженерных систем эл.снабжения</t>
  </si>
  <si>
    <t xml:space="preserve">*за круглосуточное аварийно-ремонтное обслуживание </t>
  </si>
  <si>
    <t>*расходы по взысканию задолженности</t>
  </si>
  <si>
    <t>*подготовка дома к сезонной эксплуатации</t>
  </si>
  <si>
    <t>*санитарное содержание помещений общего имущества дома</t>
  </si>
  <si>
    <t>*санитарное содержание помещений земельного участка дома</t>
  </si>
  <si>
    <t>*содержание информационных систем</t>
  </si>
  <si>
    <t>*управление МКД</t>
  </si>
  <si>
    <t>Итого по договору на содержание общего имущества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</si>
  <si>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</si>
  <si>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</si>
  <si>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</si>
  <si>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</si>
  <si>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</si>
  <si>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</si>
  <si>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</si>
  <si>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</si>
  <si>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</si>
  <si>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</si>
  <si>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Итого прочих расходов</t>
  </si>
  <si>
    <t>Всего расходов по содержанию</t>
  </si>
  <si>
    <t xml:space="preserve">*выполненно по видам работ по статье текущий ремонт </t>
  </si>
  <si>
    <t xml:space="preserve">*расходы по управлению </t>
  </si>
  <si>
    <t>*доп.тариф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</si>
  <si>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</si>
  <si>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</si>
  <si>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</si>
  <si>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</si>
  <si>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</si>
  <si>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</si>
  <si>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</si>
  <si>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</si>
  <si>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</si>
  <si>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</si>
  <si>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 xml:space="preserve">Всего по лицевым счетам на 01.01.2015 г. </t>
  </si>
  <si>
    <t>В том числе по статьям:</t>
  </si>
  <si>
    <t>содержание</t>
  </si>
  <si>
    <t>текущий ремонт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</si>
  <si>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</si>
  <si>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</si>
  <si>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</si>
  <si>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</si>
  <si>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</si>
  <si>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</si>
  <si>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</si>
  <si>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</si>
  <si>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</si>
  <si>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</si>
  <si>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</si>
  <si>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</si>
  <si>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>по текущему ремонту дома по адресу: мкр-н "Зеленый", дом № 3 с 01.10.14</t>
  </si>
  <si>
    <t>на 2014 год</t>
  </si>
  <si>
    <t>начисления</t>
  </si>
  <si>
    <t xml:space="preserve">оплата 2014г. </t>
  </si>
  <si>
    <t>Площадь, кв.м.</t>
  </si>
  <si>
    <t>Тариф, руб./кв.м.</t>
  </si>
  <si>
    <t xml:space="preserve"> Остаток 2013 г. ("-" экономия, "+" перерасход) </t>
  </si>
  <si>
    <t xml:space="preserve"> План доходов на текущий ремонт, руб.  </t>
  </si>
  <si>
    <t xml:space="preserve"> План доходов с учетом остатка, руб. </t>
  </si>
  <si>
    <t>№ п/п</t>
  </si>
  <si>
    <t>Наименование ремонтных работ</t>
  </si>
  <si>
    <t xml:space="preserve"> № сметы </t>
  </si>
  <si>
    <t xml:space="preserve"> Сметная стоимость, руб.  </t>
  </si>
  <si>
    <t xml:space="preserve"> Стоимость по акту, руб. </t>
  </si>
  <si>
    <t xml:space="preserve"> Срок выполнения </t>
  </si>
  <si>
    <t>1.</t>
  </si>
  <si>
    <t>Сантехнические работы</t>
  </si>
  <si>
    <t>1.1.</t>
  </si>
  <si>
    <t>Установка терминала GSM</t>
  </si>
  <si>
    <t>ИЭСК</t>
  </si>
  <si>
    <t>ноябрь</t>
  </si>
  <si>
    <t>1.6.</t>
  </si>
  <si>
    <t>1.7.</t>
  </si>
  <si>
    <t>1.8.</t>
  </si>
  <si>
    <t>Итого:</t>
  </si>
  <si>
    <t>2.</t>
  </si>
  <si>
    <t>Электромонтажные работы</t>
  </si>
  <si>
    <t>2.1.</t>
  </si>
  <si>
    <t>3.</t>
  </si>
  <si>
    <t>Ремонтно-строительные работы</t>
  </si>
  <si>
    <t>3.1.</t>
  </si>
  <si>
    <t>3.2.</t>
  </si>
  <si>
    <t>Прочие работы</t>
  </si>
  <si>
    <t>ИТОГО:</t>
  </si>
  <si>
    <t>Расходы по управлению  (0,73)</t>
  </si>
  <si>
    <t>Всего:</t>
  </si>
  <si>
    <t xml:space="preserve">Остаток на 01.01.2015 г. ("-" экономия, "+" перерасход) </t>
  </si>
  <si>
    <t>Начисления на 2015 г.</t>
  </si>
  <si>
    <t xml:space="preserve">План доходов на 2015 г.с учетом остатка, руб.  </t>
  </si>
  <si>
    <t>Всего доходов:</t>
  </si>
  <si>
    <t>Техник</t>
  </si>
</sst>
</file>

<file path=xl/styles.xml><?xml version="1.0" encoding="utf-8"?>
<styleSheet xmlns="http://schemas.openxmlformats.org/spreadsheetml/2006/main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.0_р_.;[Red]\-#,##0.0_р_."/>
    <numFmt numFmtId="167" formatCode="_-* #,##0_р_._-;\-* #,##0_р_._-;_-* &quot;-&quot;??_р_._-;_-@_-"/>
    <numFmt numFmtId="168" formatCode="#,##0.00_р_.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1">
    <xf numFmtId="0" fontId="0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07">
    <xf numFmtId="0" fontId="0" fillId="0" borderId="0" xfId="0"/>
    <xf numFmtId="0" fontId="3" fillId="0" borderId="0" xfId="2" applyFont="1" applyFill="1"/>
    <xf numFmtId="164" fontId="6" fillId="0" borderId="0" xfId="6" applyFont="1" applyFill="1" applyAlignment="1">
      <alignment horizontal="right" vertical="center" wrapText="1"/>
    </xf>
    <xf numFmtId="165" fontId="6" fillId="0" borderId="0" xfId="2" applyNumberFormat="1" applyFont="1" applyFill="1" applyAlignment="1">
      <alignment horizontal="center" vertical="center" wrapText="1"/>
    </xf>
    <xf numFmtId="40" fontId="3" fillId="0" borderId="0" xfId="6" applyNumberFormat="1" applyFont="1" applyFill="1" applyAlignment="1">
      <alignment horizontal="center"/>
    </xf>
    <xf numFmtId="164" fontId="3" fillId="0" borderId="0" xfId="6" applyFont="1" applyFill="1" applyAlignment="1">
      <alignment horizontal="right" vertical="center" wrapText="1"/>
    </xf>
    <xf numFmtId="40" fontId="6" fillId="0" borderId="0" xfId="6" applyNumberFormat="1" applyFont="1" applyFill="1" applyAlignment="1">
      <alignment horizontal="center" wrapText="1"/>
    </xf>
    <xf numFmtId="0" fontId="6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 wrapText="1"/>
    </xf>
    <xf numFmtId="165" fontId="6" fillId="0" borderId="0" xfId="2" applyNumberFormat="1" applyFont="1" applyFill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 wrapText="1"/>
    </xf>
    <xf numFmtId="40" fontId="9" fillId="0" borderId="1" xfId="2" applyNumberFormat="1" applyFont="1" applyFill="1" applyBorder="1" applyAlignment="1">
      <alignment horizontal="right"/>
    </xf>
    <xf numFmtId="0" fontId="3" fillId="0" borderId="6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40" fontId="8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left"/>
    </xf>
    <xf numFmtId="0" fontId="8" fillId="0" borderId="1" xfId="2" applyFont="1" applyFill="1" applyBorder="1" applyAlignment="1">
      <alignment horizontal="center"/>
    </xf>
    <xf numFmtId="0" fontId="8" fillId="0" borderId="1" xfId="2" applyFont="1" applyFill="1" applyBorder="1" applyAlignment="1">
      <alignment horizontal="center" vertical="center"/>
    </xf>
    <xf numFmtId="40" fontId="8" fillId="0" borderId="1" xfId="6" applyNumberFormat="1" applyFont="1" applyFill="1" applyBorder="1" applyAlignment="1">
      <alignment horizontal="right" vertical="center"/>
    </xf>
    <xf numFmtId="0" fontId="6" fillId="0" borderId="0" xfId="2" applyFont="1" applyFill="1"/>
    <xf numFmtId="0" fontId="3" fillId="0" borderId="0" xfId="2" applyFont="1" applyFill="1" applyAlignment="1">
      <alignment horizontal="left"/>
    </xf>
    <xf numFmtId="0" fontId="3" fillId="0" borderId="0" xfId="2" applyFont="1" applyFill="1" applyAlignment="1">
      <alignment horizontal="center" vertical="center"/>
    </xf>
    <xf numFmtId="0" fontId="6" fillId="0" borderId="8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/>
    </xf>
    <xf numFmtId="40" fontId="8" fillId="0" borderId="1" xfId="6" applyNumberFormat="1" applyFont="1" applyFill="1" applyBorder="1" applyAlignment="1">
      <alignment horizontal="right"/>
    </xf>
    <xf numFmtId="9" fontId="6" fillId="0" borderId="1" xfId="7" applyFont="1" applyFill="1" applyBorder="1" applyAlignment="1">
      <alignment horizontal="right" vertical="center" wrapText="1" indent="1"/>
    </xf>
    <xf numFmtId="0" fontId="6" fillId="0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center" vertical="center" wrapText="1"/>
    </xf>
    <xf numFmtId="40" fontId="6" fillId="0" borderId="0" xfId="6" applyNumberFormat="1" applyFont="1" applyFill="1" applyBorder="1" applyAlignment="1">
      <alignment horizontal="center" vertical="center" wrapText="1"/>
    </xf>
    <xf numFmtId="0" fontId="3" fillId="0" borderId="0" xfId="2" applyFont="1" applyFill="1" applyBorder="1"/>
    <xf numFmtId="0" fontId="3" fillId="0" borderId="0" xfId="2" applyFont="1" applyFill="1" applyAlignment="1">
      <alignment wrapText="1"/>
    </xf>
    <xf numFmtId="0" fontId="3" fillId="0" borderId="1" xfId="2" applyFont="1" applyFill="1" applyBorder="1" applyAlignment="1">
      <alignment wrapText="1"/>
    </xf>
    <xf numFmtId="40" fontId="3" fillId="0" borderId="1" xfId="2" applyNumberFormat="1" applyFont="1" applyFill="1" applyBorder="1" applyAlignment="1">
      <alignment wrapText="1"/>
    </xf>
    <xf numFmtId="164" fontId="3" fillId="0" borderId="1" xfId="3" applyNumberFormat="1" applyFont="1" applyBorder="1" applyAlignment="1">
      <alignment horizontal="left" vertical="center" wrapText="1"/>
    </xf>
    <xf numFmtId="40" fontId="3" fillId="0" borderId="1" xfId="3" applyNumberFormat="1" applyFont="1" applyFill="1" applyBorder="1" applyAlignment="1">
      <alignment horizontal="right"/>
    </xf>
    <xf numFmtId="164" fontId="3" fillId="0" borderId="11" xfId="3" applyNumberFormat="1" applyFont="1" applyBorder="1" applyAlignment="1">
      <alignment horizontal="left" vertical="center" wrapText="1"/>
    </xf>
    <xf numFmtId="40" fontId="3" fillId="0" borderId="1" xfId="3" applyNumberFormat="1" applyFont="1" applyFill="1" applyBorder="1" applyAlignment="1">
      <alignment horizontal="right" vertical="center"/>
    </xf>
    <xf numFmtId="164" fontId="3" fillId="0" borderId="1" xfId="6" applyFont="1" applyFill="1" applyBorder="1" applyAlignment="1">
      <alignment horizontal="left" vertical="center" wrapText="1"/>
    </xf>
    <xf numFmtId="40" fontId="8" fillId="0" borderId="1" xfId="2" applyNumberFormat="1" applyFont="1" applyFill="1" applyBorder="1" applyAlignment="1">
      <alignment horizontal="right" vertical="center"/>
    </xf>
    <xf numFmtId="164" fontId="3" fillId="0" borderId="12" xfId="6" applyFont="1" applyFill="1" applyBorder="1" applyAlignment="1">
      <alignment horizontal="left" vertical="center" wrapText="1"/>
    </xf>
    <xf numFmtId="40" fontId="9" fillId="0" borderId="1" xfId="2" applyNumberFormat="1" applyFont="1" applyFill="1" applyBorder="1" applyAlignment="1">
      <alignment horizontal="right" vertical="center"/>
    </xf>
    <xf numFmtId="40" fontId="3" fillId="0" borderId="1" xfId="2" applyNumberFormat="1" applyFont="1" applyFill="1" applyBorder="1" applyAlignment="1">
      <alignment horizontal="right" vertical="center"/>
    </xf>
    <xf numFmtId="40" fontId="9" fillId="0" borderId="1" xfId="3" applyNumberFormat="1" applyFont="1" applyFill="1" applyBorder="1" applyAlignment="1">
      <alignment horizontal="right"/>
    </xf>
    <xf numFmtId="0" fontId="3" fillId="0" borderId="3" xfId="2" applyFont="1" applyFill="1" applyBorder="1" applyAlignment="1">
      <alignment horizontal="left"/>
    </xf>
    <xf numFmtId="0" fontId="3" fillId="0" borderId="6" xfId="2" applyFont="1" applyFill="1" applyBorder="1" applyAlignment="1">
      <alignment horizontal="left" wrapText="1"/>
    </xf>
    <xf numFmtId="0" fontId="3" fillId="0" borderId="12" xfId="2" applyFont="1" applyFill="1" applyBorder="1" applyAlignment="1">
      <alignment horizontal="left" wrapText="1"/>
    </xf>
    <xf numFmtId="38" fontId="8" fillId="0" borderId="6" xfId="3" applyNumberFormat="1" applyFont="1" applyFill="1" applyBorder="1" applyAlignment="1">
      <alignment horizontal="center" vertical="center"/>
    </xf>
    <xf numFmtId="38" fontId="6" fillId="0" borderId="1" xfId="3" applyNumberFormat="1" applyFont="1" applyFill="1" applyBorder="1" applyAlignment="1">
      <alignment horizontal="center" vertical="center" wrapText="1"/>
    </xf>
    <xf numFmtId="40" fontId="8" fillId="0" borderId="1" xfId="3" applyNumberFormat="1" applyFont="1" applyFill="1" applyBorder="1" applyAlignment="1">
      <alignment horizontal="right"/>
    </xf>
    <xf numFmtId="166" fontId="8" fillId="0" borderId="6" xfId="3" applyNumberFormat="1" applyFont="1" applyFill="1" applyBorder="1" applyAlignment="1">
      <alignment horizontal="center" vertical="center"/>
    </xf>
    <xf numFmtId="40" fontId="6" fillId="0" borderId="1" xfId="3" applyNumberFormat="1" applyFont="1" applyFill="1" applyBorder="1" applyAlignment="1">
      <alignment horizontal="center" vertical="center" wrapText="1"/>
    </xf>
    <xf numFmtId="40" fontId="3" fillId="0" borderId="1" xfId="3" applyNumberFormat="1" applyFont="1" applyFill="1" applyBorder="1" applyAlignment="1">
      <alignment horizontal="center" vertical="center" wrapText="1"/>
    </xf>
    <xf numFmtId="40" fontId="9" fillId="0" borderId="11" xfId="3" applyNumberFormat="1" applyFont="1" applyFill="1" applyBorder="1" applyAlignment="1">
      <alignment horizontal="right"/>
    </xf>
    <xf numFmtId="0" fontId="8" fillId="0" borderId="1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right" wrapText="1"/>
    </xf>
    <xf numFmtId="0" fontId="6" fillId="0" borderId="3" xfId="2" applyFont="1" applyFill="1" applyBorder="1" applyAlignment="1">
      <alignment horizontal="right" vertical="center" wrapText="1"/>
    </xf>
    <xf numFmtId="0" fontId="6" fillId="0" borderId="6" xfId="2" applyFont="1" applyFill="1" applyBorder="1" applyAlignment="1">
      <alignment horizontal="right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3" fillId="0" borderId="0" xfId="3" applyFont="1" applyFill="1"/>
    <xf numFmtId="0" fontId="3" fillId="0" borderId="0" xfId="3" applyFont="1" applyFill="1" applyAlignment="1">
      <alignment horizontal="center" vertical="center"/>
    </xf>
    <xf numFmtId="40" fontId="3" fillId="0" borderId="0" xfId="3" applyNumberFormat="1" applyFont="1" applyFill="1" applyAlignment="1">
      <alignment horizontal="center" vertical="center"/>
    </xf>
    <xf numFmtId="49" fontId="6" fillId="0" borderId="0" xfId="3" applyNumberFormat="1" applyFont="1" applyFill="1" applyAlignment="1">
      <alignment horizontal="left"/>
    </xf>
    <xf numFmtId="49" fontId="6" fillId="0" borderId="0" xfId="3" applyNumberFormat="1" applyFont="1" applyFill="1" applyAlignment="1">
      <alignment horizontal="center" vertical="center"/>
    </xf>
    <xf numFmtId="40" fontId="3" fillId="0" borderId="0" xfId="3" applyNumberFormat="1" applyFont="1" applyFill="1"/>
    <xf numFmtId="0" fontId="6" fillId="0" borderId="0" xfId="3" applyFont="1" applyFill="1"/>
    <xf numFmtId="0" fontId="3" fillId="0" borderId="0" xfId="2" applyFont="1" applyFill="1" applyAlignment="1"/>
    <xf numFmtId="0" fontId="6" fillId="0" borderId="3" xfId="2" applyFont="1" applyFill="1" applyBorder="1" applyAlignment="1">
      <alignment horizontal="right" wrapText="1"/>
    </xf>
    <xf numFmtId="0" fontId="6" fillId="0" borderId="6" xfId="2" applyFont="1" applyFill="1" applyBorder="1" applyAlignment="1">
      <alignment horizontal="right" wrapText="1"/>
    </xf>
    <xf numFmtId="0" fontId="6" fillId="0" borderId="12" xfId="2" applyFont="1" applyFill="1" applyBorder="1" applyAlignment="1">
      <alignment horizontal="right" wrapText="1"/>
    </xf>
    <xf numFmtId="0" fontId="8" fillId="0" borderId="3" xfId="2" applyFont="1" applyFill="1" applyBorder="1" applyAlignment="1">
      <alignment horizontal="right" vertical="center" wrapText="1"/>
    </xf>
    <xf numFmtId="0" fontId="8" fillId="0" borderId="6" xfId="2" applyFont="1" applyFill="1" applyBorder="1" applyAlignment="1">
      <alignment horizontal="right" vertical="center" wrapText="1"/>
    </xf>
    <xf numFmtId="0" fontId="8" fillId="0" borderId="12" xfId="2" applyFont="1" applyFill="1" applyBorder="1" applyAlignment="1">
      <alignment horizontal="right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right" vertical="center" wrapText="1"/>
    </xf>
    <xf numFmtId="0" fontId="6" fillId="0" borderId="8" xfId="2" applyFont="1" applyFill="1" applyBorder="1" applyAlignment="1">
      <alignment horizontal="right" vertical="center" wrapText="1"/>
    </xf>
    <xf numFmtId="0" fontId="6" fillId="0" borderId="13" xfId="2" applyFont="1" applyFill="1" applyBorder="1" applyAlignment="1">
      <alignment horizontal="right" vertical="center" wrapText="1"/>
    </xf>
    <xf numFmtId="0" fontId="6" fillId="0" borderId="14" xfId="2" applyFont="1" applyFill="1" applyBorder="1" applyAlignment="1">
      <alignment horizontal="right" vertical="center" wrapText="1"/>
    </xf>
    <xf numFmtId="0" fontId="6" fillId="0" borderId="9" xfId="2" applyFont="1" applyFill="1" applyBorder="1" applyAlignment="1">
      <alignment horizontal="right" vertical="center" wrapText="1"/>
    </xf>
    <xf numFmtId="0" fontId="6" fillId="0" borderId="10" xfId="2" applyFont="1" applyFill="1" applyBorder="1" applyAlignment="1">
      <alignment horizontal="right" vertical="center" wrapText="1"/>
    </xf>
    <xf numFmtId="0" fontId="3" fillId="0" borderId="3" xfId="2" applyFont="1" applyFill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12" xfId="2" applyFont="1" applyFill="1" applyBorder="1" applyAlignment="1">
      <alignment horizontal="left"/>
    </xf>
    <xf numFmtId="0" fontId="6" fillId="0" borderId="3" xfId="2" applyFont="1" applyFill="1" applyBorder="1" applyAlignment="1">
      <alignment horizontal="left" vertical="top" wrapText="1"/>
    </xf>
    <xf numFmtId="0" fontId="6" fillId="0" borderId="6" xfId="2" applyFont="1" applyFill="1" applyBorder="1" applyAlignment="1">
      <alignment horizontal="left" vertical="top" wrapText="1"/>
    </xf>
    <xf numFmtId="0" fontId="6" fillId="0" borderId="12" xfId="2" applyFont="1" applyFill="1" applyBorder="1" applyAlignment="1">
      <alignment horizontal="left" vertical="top" wrapText="1"/>
    </xf>
    <xf numFmtId="0" fontId="3" fillId="0" borderId="3" xfId="2" applyFont="1" applyFill="1" applyBorder="1" applyAlignment="1">
      <alignment horizontal="left" wrapText="1"/>
    </xf>
    <xf numFmtId="0" fontId="3" fillId="0" borderId="6" xfId="2" applyFont="1" applyFill="1" applyBorder="1" applyAlignment="1">
      <alignment horizontal="left" wrapText="1"/>
    </xf>
    <xf numFmtId="0" fontId="3" fillId="0" borderId="12" xfId="2" applyFont="1" applyFill="1" applyBorder="1" applyAlignment="1">
      <alignment horizontal="left" wrapText="1"/>
    </xf>
    <xf numFmtId="0" fontId="6" fillId="0" borderId="3" xfId="2" applyFont="1" applyFill="1" applyBorder="1" applyAlignment="1">
      <alignment horizontal="left" wrapText="1"/>
    </xf>
    <xf numFmtId="0" fontId="6" fillId="0" borderId="6" xfId="2" applyFont="1" applyFill="1" applyBorder="1" applyAlignment="1">
      <alignment horizontal="left" wrapText="1"/>
    </xf>
    <xf numFmtId="0" fontId="6" fillId="0" borderId="12" xfId="2" applyFont="1" applyFill="1" applyBorder="1" applyAlignment="1">
      <alignment horizontal="left" wrapText="1"/>
    </xf>
    <xf numFmtId="0" fontId="8" fillId="0" borderId="3" xfId="2" applyFont="1" applyFill="1" applyBorder="1" applyAlignment="1">
      <alignment horizontal="center"/>
    </xf>
    <xf numFmtId="0" fontId="8" fillId="0" borderId="6" xfId="2" applyFont="1" applyFill="1" applyBorder="1" applyAlignment="1">
      <alignment horizontal="center"/>
    </xf>
    <xf numFmtId="0" fontId="8" fillId="0" borderId="12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0" fontId="3" fillId="0" borderId="12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vertical="center" wrapText="1"/>
    </xf>
    <xf numFmtId="0" fontId="3" fillId="0" borderId="6" xfId="2" applyFont="1" applyFill="1" applyBorder="1" applyAlignment="1">
      <alignment vertical="center" wrapText="1"/>
    </xf>
    <xf numFmtId="0" fontId="3" fillId="0" borderId="12" xfId="2" applyFont="1" applyFill="1" applyBorder="1" applyAlignment="1">
      <alignment vertical="center" wrapText="1"/>
    </xf>
    <xf numFmtId="0" fontId="6" fillId="0" borderId="3" xfId="3" applyFont="1" applyBorder="1" applyAlignment="1">
      <alignment horizontal="left" vertical="top" wrapText="1"/>
    </xf>
    <xf numFmtId="0" fontId="6" fillId="0" borderId="6" xfId="3" applyFont="1" applyBorder="1" applyAlignment="1">
      <alignment horizontal="left" vertical="top" wrapText="1"/>
    </xf>
    <xf numFmtId="0" fontId="6" fillId="0" borderId="12" xfId="3" applyFont="1" applyBorder="1" applyAlignment="1">
      <alignment horizontal="left" vertical="top" wrapText="1"/>
    </xf>
    <xf numFmtId="0" fontId="6" fillId="0" borderId="3" xfId="2" applyFont="1" applyFill="1" applyBorder="1" applyAlignment="1">
      <alignment horizontal="left" vertical="center" wrapText="1"/>
    </xf>
    <xf numFmtId="0" fontId="6" fillId="0" borderId="6" xfId="2" applyFont="1" applyFill="1" applyBorder="1" applyAlignment="1">
      <alignment horizontal="left" vertical="center" wrapText="1"/>
    </xf>
    <xf numFmtId="0" fontId="6" fillId="0" borderId="12" xfId="2" applyFont="1" applyFill="1" applyBorder="1" applyAlignment="1">
      <alignment horizontal="left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40" fontId="8" fillId="0" borderId="2" xfId="2" applyNumberFormat="1" applyFont="1" applyFill="1" applyBorder="1" applyAlignment="1">
      <alignment horizontal="right" vertical="center"/>
    </xf>
    <xf numFmtId="40" fontId="8" fillId="0" borderId="11" xfId="2" applyNumberFormat="1" applyFont="1" applyFill="1" applyBorder="1" applyAlignment="1">
      <alignment horizontal="right" vertical="center"/>
    </xf>
    <xf numFmtId="0" fontId="6" fillId="0" borderId="3" xfId="2" applyFont="1" applyFill="1" applyBorder="1" applyAlignment="1">
      <alignment horizontal="left"/>
    </xf>
    <xf numFmtId="0" fontId="6" fillId="0" borderId="6" xfId="2" applyFont="1" applyFill="1" applyBorder="1" applyAlignment="1">
      <alignment horizontal="left"/>
    </xf>
    <xf numFmtId="0" fontId="6" fillId="0" borderId="12" xfId="2" applyFont="1" applyFill="1" applyBorder="1" applyAlignment="1">
      <alignment horizontal="left"/>
    </xf>
    <xf numFmtId="0" fontId="6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wrapText="1"/>
    </xf>
    <xf numFmtId="0" fontId="3" fillId="0" borderId="0" xfId="2" applyFont="1" applyFill="1" applyAlignment="1">
      <alignment horizontal="left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43" fontId="10" fillId="0" borderId="0" xfId="2" applyNumberFormat="1" applyFont="1" applyAlignment="1">
      <alignment horizontal="center" vertical="top" wrapText="1"/>
    </xf>
    <xf numFmtId="43" fontId="11" fillId="0" borderId="0" xfId="2" applyNumberFormat="1" applyFont="1" applyAlignment="1">
      <alignment vertical="top" wrapText="1"/>
    </xf>
    <xf numFmtId="43" fontId="10" fillId="2" borderId="0" xfId="2" applyNumberFormat="1" applyFont="1" applyFill="1" applyAlignment="1">
      <alignment horizontal="center" vertical="top" wrapText="1"/>
    </xf>
    <xf numFmtId="43" fontId="10" fillId="0" borderId="0" xfId="2" applyNumberFormat="1" applyFont="1" applyAlignment="1">
      <alignment horizontal="center" vertical="top" wrapText="1"/>
    </xf>
    <xf numFmtId="43" fontId="11" fillId="0" borderId="0" xfId="2" applyNumberFormat="1" applyFont="1" applyAlignment="1">
      <alignment horizontal="center" vertical="top" wrapText="1"/>
    </xf>
    <xf numFmtId="43" fontId="12" fillId="0" borderId="0" xfId="2" applyNumberFormat="1" applyFont="1" applyAlignment="1">
      <alignment horizontal="center" vertical="top" wrapText="1"/>
    </xf>
    <xf numFmtId="43" fontId="11" fillId="0" borderId="0" xfId="2" applyNumberFormat="1" applyFont="1" applyAlignment="1">
      <alignment horizontal="left" vertical="top" wrapText="1"/>
    </xf>
    <xf numFmtId="43" fontId="10" fillId="0" borderId="0" xfId="2" applyNumberFormat="1" applyFont="1" applyBorder="1" applyAlignment="1">
      <alignment horizontal="right" vertical="top" wrapText="1"/>
    </xf>
    <xf numFmtId="43" fontId="11" fillId="0" borderId="0" xfId="2" applyNumberFormat="1" applyFont="1" applyBorder="1" applyAlignment="1">
      <alignment horizontal="right" vertical="top" wrapText="1"/>
    </xf>
    <xf numFmtId="43" fontId="13" fillId="0" borderId="0" xfId="0" applyNumberFormat="1" applyFont="1" applyAlignment="1">
      <alignment horizontal="left" vertical="top" wrapText="1"/>
    </xf>
    <xf numFmtId="167" fontId="10" fillId="0" borderId="0" xfId="0" applyNumberFormat="1" applyFont="1" applyBorder="1" applyAlignment="1">
      <alignment horizontal="right" vertical="top" wrapText="1"/>
    </xf>
    <xf numFmtId="167" fontId="13" fillId="0" borderId="0" xfId="2" applyNumberFormat="1" applyFont="1" applyAlignment="1">
      <alignment horizontal="right" vertical="top" wrapText="1"/>
    </xf>
    <xf numFmtId="10" fontId="11" fillId="0" borderId="0" xfId="2" applyNumberFormat="1" applyFont="1" applyAlignment="1">
      <alignment vertical="top" wrapText="1"/>
    </xf>
    <xf numFmtId="167" fontId="14" fillId="0" borderId="0" xfId="2" applyNumberFormat="1" applyFont="1" applyAlignment="1">
      <alignment horizontal="right" vertical="top" wrapText="1"/>
    </xf>
    <xf numFmtId="167" fontId="10" fillId="0" borderId="0" xfId="2" applyNumberFormat="1" applyFont="1" applyAlignment="1">
      <alignment horizontal="right" vertical="top" wrapText="1"/>
    </xf>
    <xf numFmtId="43" fontId="14" fillId="0" borderId="0" xfId="0" applyNumberFormat="1" applyFont="1" applyAlignment="1">
      <alignment horizontal="left" vertical="top" wrapText="1"/>
    </xf>
    <xf numFmtId="43" fontId="14" fillId="0" borderId="0" xfId="2" applyNumberFormat="1" applyFont="1" applyAlignment="1">
      <alignment vertical="top" wrapText="1"/>
    </xf>
    <xf numFmtId="43" fontId="13" fillId="0" borderId="0" xfId="2" applyNumberFormat="1" applyFont="1" applyAlignment="1">
      <alignment horizontal="left" vertical="top" wrapText="1"/>
    </xf>
    <xf numFmtId="43" fontId="13" fillId="0" borderId="0" xfId="2" applyNumberFormat="1" applyFont="1" applyAlignment="1">
      <alignment vertical="top" wrapText="1"/>
    </xf>
    <xf numFmtId="3" fontId="11" fillId="0" borderId="2" xfId="0" applyNumberFormat="1" applyFont="1" applyBorder="1" applyAlignment="1">
      <alignment horizontal="center" vertical="center" wrapText="1"/>
    </xf>
    <xf numFmtId="43" fontId="11" fillId="0" borderId="2" xfId="0" applyNumberFormat="1" applyFont="1" applyBorder="1" applyAlignment="1">
      <alignment horizontal="center" vertical="top" wrapText="1"/>
    </xf>
    <xf numFmtId="43" fontId="11" fillId="0" borderId="2" xfId="0" applyNumberFormat="1" applyFont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43" fontId="11" fillId="0" borderId="11" xfId="0" applyNumberFormat="1" applyFont="1" applyBorder="1" applyAlignment="1">
      <alignment horizontal="center" vertical="top" wrapText="1"/>
    </xf>
    <xf numFmtId="43" fontId="11" fillId="0" borderId="11" xfId="0" applyNumberFormat="1" applyFont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top" wrapText="1"/>
    </xf>
    <xf numFmtId="3" fontId="11" fillId="0" borderId="2" xfId="2" applyNumberFormat="1" applyFont="1" applyBorder="1" applyAlignment="1">
      <alignment horizontal="center" vertical="top" wrapText="1"/>
    </xf>
    <xf numFmtId="3" fontId="11" fillId="0" borderId="2" xfId="2" applyNumberFormat="1" applyFont="1" applyBorder="1" applyAlignment="1">
      <alignment vertical="top" wrapText="1"/>
    </xf>
    <xf numFmtId="3" fontId="11" fillId="0" borderId="2" xfId="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 vertical="center" wrapText="1"/>
    </xf>
    <xf numFmtId="167" fontId="11" fillId="0" borderId="1" xfId="10" applyNumberFormat="1" applyFont="1" applyFill="1" applyBorder="1" applyAlignment="1">
      <alignment horizontal="right" vertical="center" wrapText="1"/>
    </xf>
    <xf numFmtId="3" fontId="11" fillId="3" borderId="1" xfId="2" applyNumberFormat="1" applyFont="1" applyFill="1" applyBorder="1" applyAlignment="1">
      <alignment horizontal="center" vertical="center" wrapText="1"/>
    </xf>
    <xf numFmtId="3" fontId="11" fillId="0" borderId="1" xfId="2" applyNumberFormat="1" applyFont="1" applyBorder="1" applyAlignment="1">
      <alignment vertical="center" wrapText="1"/>
    </xf>
    <xf numFmtId="0" fontId="11" fillId="0" borderId="1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vertical="center" wrapText="1"/>
    </xf>
    <xf numFmtId="167" fontId="11" fillId="0" borderId="11" xfId="10" applyNumberFormat="1" applyFont="1" applyBorder="1" applyAlignment="1">
      <alignment horizontal="right" wrapText="1" indent="1"/>
    </xf>
    <xf numFmtId="167" fontId="11" fillId="0" borderId="1" xfId="10" applyNumberFormat="1" applyFont="1" applyBorder="1" applyAlignment="1">
      <alignment horizontal="right" vertical="center" wrapText="1"/>
    </xf>
    <xf numFmtId="3" fontId="11" fillId="3" borderId="1" xfId="2" applyNumberFormat="1" applyFont="1" applyFill="1" applyBorder="1" applyAlignment="1">
      <alignment vertical="center" wrapText="1"/>
    </xf>
    <xf numFmtId="167" fontId="11" fillId="0" borderId="1" xfId="10" applyNumberFormat="1" applyFont="1" applyBorder="1" applyAlignment="1">
      <alignment horizontal="right" vertical="top" wrapText="1"/>
    </xf>
    <xf numFmtId="3" fontId="11" fillId="0" borderId="1" xfId="2" applyNumberFormat="1" applyFont="1" applyBorder="1" applyAlignment="1">
      <alignment vertical="top" wrapText="1"/>
    </xf>
    <xf numFmtId="0" fontId="15" fillId="0" borderId="11" xfId="0" applyFont="1" applyBorder="1"/>
    <xf numFmtId="0" fontId="15" fillId="0" borderId="12" xfId="0" applyFont="1" applyBorder="1" applyAlignment="1">
      <alignment vertical="center"/>
    </xf>
    <xf numFmtId="167" fontId="15" fillId="0" borderId="10" xfId="10" applyNumberFormat="1" applyFont="1" applyBorder="1" applyAlignment="1">
      <alignment horizontal="right"/>
    </xf>
    <xf numFmtId="167" fontId="11" fillId="4" borderId="12" xfId="10" applyNumberFormat="1" applyFont="1" applyFill="1" applyBorder="1" applyAlignment="1">
      <alignment horizontal="right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/>
    <xf numFmtId="167" fontId="15" fillId="0" borderId="1" xfId="10" applyNumberFormat="1" applyFont="1" applyBorder="1"/>
    <xf numFmtId="3" fontId="11" fillId="0" borderId="1" xfId="2" applyNumberFormat="1" applyFont="1" applyBorder="1" applyAlignment="1">
      <alignment horizontal="center" vertical="top" wrapText="1"/>
    </xf>
    <xf numFmtId="0" fontId="16" fillId="0" borderId="1" xfId="9" applyFont="1" applyFill="1" applyBorder="1"/>
    <xf numFmtId="3" fontId="11" fillId="0" borderId="1" xfId="2" applyNumberFormat="1" applyFont="1" applyBorder="1" applyAlignment="1">
      <alignment horizontal="center" vertical="center" wrapText="1"/>
    </xf>
    <xf numFmtId="167" fontId="16" fillId="0" borderId="1" xfId="10" applyNumberFormat="1" applyFont="1" applyFill="1" applyBorder="1" applyAlignment="1"/>
    <xf numFmtId="43" fontId="11" fillId="4" borderId="1" xfId="0" applyNumberFormat="1" applyFont="1" applyFill="1" applyBorder="1" applyAlignment="1">
      <alignment vertical="top" wrapText="1"/>
    </xf>
    <xf numFmtId="3" fontId="12" fillId="0" borderId="1" xfId="2" applyNumberFormat="1" applyFont="1" applyBorder="1" applyAlignment="1">
      <alignment horizontal="center" vertical="top" wrapText="1"/>
    </xf>
    <xf numFmtId="3" fontId="12" fillId="0" borderId="1" xfId="2" applyNumberFormat="1" applyFont="1" applyBorder="1" applyAlignment="1">
      <alignment horizontal="center" vertical="center" wrapText="1"/>
    </xf>
    <xf numFmtId="167" fontId="12" fillId="0" borderId="1" xfId="10" applyNumberFormat="1" applyFont="1" applyBorder="1" applyAlignment="1">
      <alignment horizontal="right" vertical="center" wrapText="1"/>
    </xf>
    <xf numFmtId="3" fontId="12" fillId="3" borderId="1" xfId="2" applyNumberFormat="1" applyFont="1" applyFill="1" applyBorder="1" applyAlignment="1">
      <alignment horizontal="center" vertical="center" wrapText="1"/>
    </xf>
    <xf numFmtId="168" fontId="15" fillId="0" borderId="12" xfId="0" applyNumberFormat="1" applyFont="1" applyBorder="1" applyAlignment="1">
      <alignment horizontal="center"/>
    </xf>
    <xf numFmtId="3" fontId="12" fillId="3" borderId="1" xfId="2" applyNumberFormat="1" applyFont="1" applyFill="1" applyBorder="1" applyAlignment="1">
      <alignment vertical="center" wrapText="1"/>
    </xf>
    <xf numFmtId="3" fontId="12" fillId="0" borderId="11" xfId="2" applyNumberFormat="1" applyFont="1" applyBorder="1" applyAlignment="1">
      <alignment horizontal="center" vertical="center" wrapText="1"/>
    </xf>
    <xf numFmtId="167" fontId="16" fillId="0" borderId="1" xfId="10" applyNumberFormat="1" applyFont="1" applyFill="1" applyBorder="1" applyAlignment="1">
      <alignment horizontal="right"/>
    </xf>
    <xf numFmtId="3" fontId="12" fillId="3" borderId="11" xfId="2" applyNumberFormat="1" applyFont="1" applyFill="1" applyBorder="1" applyAlignment="1">
      <alignment vertical="center" wrapText="1"/>
    </xf>
    <xf numFmtId="3" fontId="10" fillId="0" borderId="1" xfId="2" applyNumberFormat="1" applyFont="1" applyBorder="1" applyAlignment="1">
      <alignment vertical="top" wrapText="1"/>
    </xf>
    <xf numFmtId="4" fontId="10" fillId="0" borderId="1" xfId="2" applyNumberFormat="1" applyFont="1" applyBorder="1" applyAlignment="1">
      <alignment horizontal="right" vertical="top" wrapText="1"/>
    </xf>
    <xf numFmtId="167" fontId="10" fillId="0" borderId="1" xfId="10" applyNumberFormat="1" applyFont="1" applyBorder="1" applyAlignment="1">
      <alignment horizontal="right" vertical="top" wrapText="1"/>
    </xf>
    <xf numFmtId="3" fontId="11" fillId="3" borderId="1" xfId="2" applyNumberFormat="1" applyFont="1" applyFill="1" applyBorder="1" applyAlignment="1">
      <alignment horizontal="center" vertical="top" wrapText="1"/>
    </xf>
    <xf numFmtId="3" fontId="11" fillId="0" borderId="1" xfId="2" applyNumberFormat="1" applyFont="1" applyBorder="1" applyAlignment="1">
      <alignment horizontal="left" vertical="top" wrapText="1"/>
    </xf>
    <xf numFmtId="167" fontId="15" fillId="0" borderId="1" xfId="10" applyNumberFormat="1" applyFont="1" applyBorder="1" applyAlignment="1">
      <alignment horizontal="right"/>
    </xf>
    <xf numFmtId="167" fontId="11" fillId="4" borderId="1" xfId="0" applyNumberFormat="1" applyFont="1" applyFill="1" applyBorder="1" applyAlignment="1">
      <alignment vertical="center" wrapText="1"/>
    </xf>
    <xf numFmtId="0" fontId="17" fillId="0" borderId="10" xfId="9" applyFont="1" applyFill="1" applyBorder="1"/>
    <xf numFmtId="167" fontId="18" fillId="0" borderId="1" xfId="10" applyNumberFormat="1" applyFont="1" applyBorder="1" applyAlignment="1">
      <alignment horizontal="right"/>
    </xf>
    <xf numFmtId="43" fontId="10" fillId="0" borderId="1" xfId="10" applyNumberFormat="1" applyFont="1" applyBorder="1" applyAlignment="1">
      <alignment horizontal="right" vertical="top" wrapText="1"/>
    </xf>
    <xf numFmtId="43" fontId="13" fillId="0" borderId="1" xfId="0" applyNumberFormat="1" applyFont="1" applyBorder="1" applyAlignment="1">
      <alignment horizontal="right" vertical="top" wrapText="1"/>
    </xf>
    <xf numFmtId="43" fontId="11" fillId="0" borderId="1" xfId="2" applyNumberFormat="1" applyFont="1" applyBorder="1" applyAlignment="1">
      <alignment horizontal="right" vertical="top" wrapText="1"/>
    </xf>
    <xf numFmtId="43" fontId="14" fillId="0" borderId="1" xfId="0" applyNumberFormat="1" applyFont="1" applyBorder="1" applyAlignment="1">
      <alignment horizontal="right" vertical="top" wrapText="1"/>
    </xf>
    <xf numFmtId="43" fontId="10" fillId="0" borderId="1" xfId="2" applyNumberFormat="1" applyFont="1" applyBorder="1" applyAlignment="1">
      <alignment horizontal="right" vertical="top" wrapText="1"/>
    </xf>
    <xf numFmtId="43" fontId="11" fillId="0" borderId="0" xfId="2" applyNumberFormat="1" applyFont="1" applyAlignment="1">
      <alignment horizontal="center" vertical="center" wrapText="1"/>
    </xf>
  </cellXfs>
  <cellStyles count="31">
    <cellStyle name="Денежный 2" xfId="8"/>
    <cellStyle name="Денежный 2 2" xfId="11"/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6 2" xfId="19"/>
    <cellStyle name="Обычный 17" xfId="9"/>
    <cellStyle name="Обычный 18" xfId="20"/>
    <cellStyle name="Обычный 19" xfId="21"/>
    <cellStyle name="Обычный 2" xfId="3"/>
    <cellStyle name="Обычный 2 2" xfId="2"/>
    <cellStyle name="Обычный 2 3" xfId="22"/>
    <cellStyle name="Обычный 3" xfId="1"/>
    <cellStyle name="Обычный 3 2" xfId="23"/>
    <cellStyle name="Обычный 4" xfId="24"/>
    <cellStyle name="Обычный 4 2" xfId="25"/>
    <cellStyle name="Обычный 5" xfId="26"/>
    <cellStyle name="Обычный 6" xfId="27"/>
    <cellStyle name="Обычный 7" xfId="28"/>
    <cellStyle name="Обычный 8" xfId="29"/>
    <cellStyle name="Обычный 9" xfId="30"/>
    <cellStyle name="Процентный 2" xfId="7"/>
    <cellStyle name="Финансовый" xfId="10" builtinId="3"/>
    <cellStyle name="Финансовый 2" xfId="4"/>
    <cellStyle name="Финансовый 2 2" xfId="5"/>
    <cellStyle name="Финансовый 2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4"/>
  <sheetViews>
    <sheetView workbookViewId="0">
      <selection activeCell="A72" sqref="A72:XFD72"/>
    </sheetView>
  </sheetViews>
  <sheetFormatPr defaultRowHeight="12.75"/>
  <cols>
    <col min="1" max="1" width="10" style="71" customWidth="1"/>
    <col min="2" max="2" width="9.140625" style="1"/>
    <col min="3" max="3" width="53.42578125" style="1" customWidth="1"/>
    <col min="4" max="4" width="8" style="22" customWidth="1"/>
    <col min="5" max="5" width="15.5703125" style="4" customWidth="1"/>
    <col min="6" max="6" width="9.5703125" style="1" bestFit="1" customWidth="1"/>
    <col min="7" max="16384" width="9.140625" style="1"/>
  </cols>
  <sheetData>
    <row r="1" spans="1:5" ht="60.75" customHeight="1">
      <c r="A1" s="125" t="s">
        <v>0</v>
      </c>
      <c r="B1" s="125"/>
      <c r="C1" s="125"/>
      <c r="D1" s="125"/>
      <c r="E1" s="125"/>
    </row>
    <row r="2" spans="1:5" ht="12.75" customHeight="1">
      <c r="A2" s="126" t="s">
        <v>1</v>
      </c>
      <c r="B2" s="126"/>
      <c r="C2" s="2">
        <f>C3+C4</f>
        <v>2637.1</v>
      </c>
      <c r="D2" s="3"/>
    </row>
    <row r="3" spans="1:5" ht="12.75" customHeight="1">
      <c r="A3" s="127" t="s">
        <v>2</v>
      </c>
      <c r="B3" s="127"/>
      <c r="C3" s="5">
        <v>2637.1</v>
      </c>
      <c r="D3" s="3"/>
      <c r="E3" s="6"/>
    </row>
    <row r="4" spans="1:5" ht="12.75" customHeight="1">
      <c r="A4" s="127" t="s">
        <v>3</v>
      </c>
      <c r="B4" s="127"/>
      <c r="C4" s="5">
        <v>0</v>
      </c>
      <c r="D4" s="3"/>
      <c r="E4" s="6"/>
    </row>
    <row r="5" spans="1:5">
      <c r="A5" s="7"/>
      <c r="B5" s="8"/>
      <c r="C5" s="9"/>
      <c r="D5" s="3"/>
      <c r="E5" s="6"/>
    </row>
    <row r="6" spans="1:5" ht="12.75" customHeight="1">
      <c r="A6" s="114" t="s">
        <v>4</v>
      </c>
      <c r="B6" s="115"/>
      <c r="C6" s="116"/>
      <c r="D6" s="128" t="s">
        <v>5</v>
      </c>
      <c r="E6" s="120">
        <f>E14+E18+E24</f>
        <v>459207.11000000004</v>
      </c>
    </row>
    <row r="7" spans="1:5">
      <c r="A7" s="117"/>
      <c r="B7" s="118"/>
      <c r="C7" s="119"/>
      <c r="D7" s="129"/>
      <c r="E7" s="121"/>
    </row>
    <row r="8" spans="1:5" ht="12.75" customHeight="1">
      <c r="A8" s="78" t="s">
        <v>6</v>
      </c>
      <c r="B8" s="79"/>
      <c r="C8" s="79"/>
      <c r="D8" s="79"/>
      <c r="E8" s="80"/>
    </row>
    <row r="9" spans="1:5" ht="12.75" customHeight="1">
      <c r="A9" s="102" t="s">
        <v>7</v>
      </c>
      <c r="B9" s="103"/>
      <c r="C9" s="104"/>
      <c r="D9" s="10">
        <v>8.9700000000000006</v>
      </c>
      <c r="E9" s="11">
        <v>70964.399999999994</v>
      </c>
    </row>
    <row r="10" spans="1:5" ht="12.75" customHeight="1">
      <c r="A10" s="102" t="s">
        <v>8</v>
      </c>
      <c r="B10" s="103"/>
      <c r="C10" s="104"/>
      <c r="D10" s="12">
        <v>2.41</v>
      </c>
      <c r="E10" s="11">
        <v>19066.29</v>
      </c>
    </row>
    <row r="11" spans="1:5" ht="12.75" customHeight="1">
      <c r="A11" s="87" t="s">
        <v>9</v>
      </c>
      <c r="B11" s="88"/>
      <c r="C11" s="89"/>
      <c r="D11" s="13">
        <v>0.84</v>
      </c>
      <c r="E11" s="11">
        <v>980.05</v>
      </c>
    </row>
    <row r="12" spans="1:5">
      <c r="A12" s="87" t="s">
        <v>10</v>
      </c>
      <c r="B12" s="88"/>
      <c r="C12" s="89"/>
      <c r="D12" s="14">
        <v>1.1100000000000001</v>
      </c>
      <c r="E12" s="11">
        <v>8781.6</v>
      </c>
    </row>
    <row r="13" spans="1:5" ht="12.75" customHeight="1">
      <c r="A13" s="102" t="s">
        <v>11</v>
      </c>
      <c r="B13" s="103"/>
      <c r="C13" s="104"/>
      <c r="D13" s="12"/>
      <c r="E13" s="11">
        <v>0</v>
      </c>
    </row>
    <row r="14" spans="1:5" ht="12.75" customHeight="1">
      <c r="A14" s="96" t="s">
        <v>12</v>
      </c>
      <c r="B14" s="97"/>
      <c r="C14" s="98"/>
      <c r="D14" s="12"/>
      <c r="E14" s="15">
        <f>SUM(E9:E13)</f>
        <v>99792.340000000011</v>
      </c>
    </row>
    <row r="15" spans="1:5" ht="12.75" customHeight="1">
      <c r="A15" s="78" t="s">
        <v>13</v>
      </c>
      <c r="B15" s="79"/>
      <c r="C15" s="79"/>
      <c r="D15" s="79"/>
      <c r="E15" s="80"/>
    </row>
    <row r="16" spans="1:5" ht="12.75" customHeight="1">
      <c r="A16" s="105" t="s">
        <v>14</v>
      </c>
      <c r="B16" s="106"/>
      <c r="C16" s="107"/>
      <c r="D16" s="14">
        <v>5.57</v>
      </c>
      <c r="E16" s="11">
        <v>44065.98</v>
      </c>
    </row>
    <row r="17" spans="1:5" ht="12.75" customHeight="1">
      <c r="A17" s="93" t="s">
        <v>15</v>
      </c>
      <c r="B17" s="94"/>
      <c r="C17" s="94"/>
      <c r="D17" s="12"/>
      <c r="E17" s="11">
        <v>0</v>
      </c>
    </row>
    <row r="18" spans="1:5" ht="12.75" customHeight="1">
      <c r="A18" s="96" t="s">
        <v>16</v>
      </c>
      <c r="B18" s="97"/>
      <c r="C18" s="98"/>
      <c r="D18" s="10"/>
      <c r="E18" s="15">
        <f>E16+E17</f>
        <v>44065.98</v>
      </c>
    </row>
    <row r="19" spans="1:5" ht="12.75" customHeight="1">
      <c r="A19" s="99" t="s">
        <v>17</v>
      </c>
      <c r="B19" s="100"/>
      <c r="C19" s="100"/>
      <c r="D19" s="100"/>
      <c r="E19" s="101"/>
    </row>
    <row r="20" spans="1:5" ht="12.75" customHeight="1">
      <c r="A20" s="16" t="s">
        <v>18</v>
      </c>
      <c r="B20" s="17"/>
      <c r="C20" s="17"/>
      <c r="D20" s="18"/>
      <c r="E20" s="11">
        <v>150344.71</v>
      </c>
    </row>
    <row r="21" spans="1:5" ht="12.75" customHeight="1">
      <c r="A21" s="16" t="s">
        <v>19</v>
      </c>
      <c r="B21" s="17"/>
      <c r="C21" s="17"/>
      <c r="D21" s="18"/>
      <c r="E21" s="11">
        <f>87572.87
+20104.77</f>
        <v>107677.64</v>
      </c>
    </row>
    <row r="22" spans="1:5" ht="12.75" customHeight="1">
      <c r="A22" s="16" t="s">
        <v>20</v>
      </c>
      <c r="B22" s="17"/>
      <c r="C22" s="17"/>
      <c r="D22" s="18"/>
      <c r="E22" s="11">
        <v>17719.28</v>
      </c>
    </row>
    <row r="23" spans="1:5" ht="12.75" customHeight="1">
      <c r="A23" s="16" t="s">
        <v>21</v>
      </c>
      <c r="B23" s="17"/>
      <c r="C23" s="17"/>
      <c r="D23" s="18"/>
      <c r="E23" s="11">
        <v>39607.160000000003</v>
      </c>
    </row>
    <row r="24" spans="1:5" s="20" customFormat="1" ht="12.75" customHeight="1">
      <c r="A24" s="122" t="s">
        <v>22</v>
      </c>
      <c r="B24" s="123"/>
      <c r="C24" s="124"/>
      <c r="D24" s="18"/>
      <c r="E24" s="19">
        <f>SUM(E20:E23)</f>
        <v>315348.79000000004</v>
      </c>
    </row>
    <row r="25" spans="1:5">
      <c r="A25" s="21"/>
    </row>
    <row r="26" spans="1:5" ht="12.75" customHeight="1">
      <c r="A26" s="114" t="s">
        <v>23</v>
      </c>
      <c r="B26" s="115"/>
      <c r="C26" s="116"/>
      <c r="D26" s="23"/>
      <c r="E26" s="120">
        <f>E34+E38+E45</f>
        <v>227348.83999999997</v>
      </c>
    </row>
    <row r="27" spans="1:5">
      <c r="A27" s="117"/>
      <c r="B27" s="118"/>
      <c r="C27" s="119"/>
      <c r="D27" s="24"/>
      <c r="E27" s="121"/>
    </row>
    <row r="28" spans="1:5" ht="12.75" customHeight="1">
      <c r="A28" s="78" t="s">
        <v>6</v>
      </c>
      <c r="B28" s="79"/>
      <c r="C28" s="79"/>
      <c r="D28" s="79"/>
      <c r="E28" s="80"/>
    </row>
    <row r="29" spans="1:5" ht="12.75" customHeight="1">
      <c r="A29" s="102" t="s">
        <v>7</v>
      </c>
      <c r="B29" s="103"/>
      <c r="C29" s="104"/>
      <c r="D29" s="25"/>
      <c r="E29" s="11">
        <v>35133.760000000002</v>
      </c>
    </row>
    <row r="30" spans="1:5" ht="12.75" customHeight="1">
      <c r="A30" s="102" t="s">
        <v>24</v>
      </c>
      <c r="B30" s="103"/>
      <c r="C30" s="104"/>
      <c r="D30" s="12"/>
      <c r="E30" s="11">
        <v>9439.5300000000007</v>
      </c>
    </row>
    <row r="31" spans="1:5" ht="12.75" customHeight="1">
      <c r="A31" s="16" t="s">
        <v>25</v>
      </c>
      <c r="B31" s="17"/>
      <c r="C31" s="17"/>
      <c r="D31" s="26"/>
      <c r="E31" s="11">
        <v>485.21</v>
      </c>
    </row>
    <row r="32" spans="1:5">
      <c r="A32" s="87" t="s">
        <v>10</v>
      </c>
      <c r="B32" s="88"/>
      <c r="C32" s="89"/>
      <c r="D32" s="27"/>
      <c r="E32" s="11">
        <v>4347.68</v>
      </c>
    </row>
    <row r="33" spans="1:5" ht="12.75" customHeight="1">
      <c r="A33" s="102" t="s">
        <v>11</v>
      </c>
      <c r="B33" s="103"/>
      <c r="C33" s="104"/>
      <c r="D33" s="12"/>
      <c r="E33" s="11">
        <v>0</v>
      </c>
    </row>
    <row r="34" spans="1:5" ht="12.75" customHeight="1">
      <c r="A34" s="96" t="s">
        <v>26</v>
      </c>
      <c r="B34" s="97"/>
      <c r="C34" s="98"/>
      <c r="D34" s="10"/>
      <c r="E34" s="15">
        <f>SUM(E29:E33)</f>
        <v>49406.18</v>
      </c>
    </row>
    <row r="35" spans="1:5" ht="12.75" customHeight="1">
      <c r="A35" s="78" t="s">
        <v>13</v>
      </c>
      <c r="B35" s="79"/>
      <c r="C35" s="79"/>
      <c r="D35" s="79"/>
      <c r="E35" s="80"/>
    </row>
    <row r="36" spans="1:5" ht="12.75" customHeight="1">
      <c r="A36" s="105" t="s">
        <v>14</v>
      </c>
      <c r="B36" s="106"/>
      <c r="C36" s="107"/>
      <c r="D36" s="14"/>
      <c r="E36" s="11">
        <v>21816.63</v>
      </c>
    </row>
    <row r="37" spans="1:5" ht="12.75" customHeight="1">
      <c r="A37" s="93" t="s">
        <v>27</v>
      </c>
      <c r="B37" s="94"/>
      <c r="C37" s="94"/>
      <c r="D37" s="12"/>
      <c r="E37" s="11">
        <v>0</v>
      </c>
    </row>
    <row r="38" spans="1:5" ht="12.75" customHeight="1">
      <c r="A38" s="96" t="s">
        <v>28</v>
      </c>
      <c r="B38" s="97"/>
      <c r="C38" s="98"/>
      <c r="D38" s="10"/>
      <c r="E38" s="15">
        <f>E36+E37</f>
        <v>21816.63</v>
      </c>
    </row>
    <row r="39" spans="1:5" ht="12.75" customHeight="1">
      <c r="A39" s="99" t="s">
        <v>17</v>
      </c>
      <c r="B39" s="100"/>
      <c r="C39" s="100"/>
      <c r="D39" s="100"/>
      <c r="E39" s="101"/>
    </row>
    <row r="40" spans="1:5" ht="12.75" customHeight="1">
      <c r="A40" s="16" t="s">
        <v>29</v>
      </c>
      <c r="B40" s="17"/>
      <c r="C40" s="17"/>
      <c r="D40" s="18"/>
      <c r="E40" s="11">
        <v>74434.16</v>
      </c>
    </row>
    <row r="41" spans="1:5" ht="12.75" customHeight="1">
      <c r="A41" s="16" t="s">
        <v>30</v>
      </c>
      <c r="B41" s="17"/>
      <c r="C41" s="17"/>
      <c r="D41" s="18"/>
      <c r="E41" s="11">
        <v>53310.12</v>
      </c>
    </row>
    <row r="42" spans="1:5" ht="12.75" customHeight="1">
      <c r="A42" s="16" t="s">
        <v>31</v>
      </c>
      <c r="B42" s="17"/>
      <c r="C42" s="17"/>
      <c r="D42" s="18"/>
      <c r="E42" s="11">
        <v>8772.64</v>
      </c>
    </row>
    <row r="43" spans="1:5" ht="12.75" customHeight="1">
      <c r="A43" s="16" t="s">
        <v>32</v>
      </c>
      <c r="B43" s="17"/>
      <c r="C43" s="17"/>
      <c r="D43" s="18"/>
      <c r="E43" s="11">
        <v>19609.11</v>
      </c>
    </row>
    <row r="44" spans="1:5" ht="12.75" hidden="1" customHeight="1">
      <c r="A44" s="16" t="s">
        <v>33</v>
      </c>
      <c r="B44" s="17"/>
      <c r="C44" s="17"/>
      <c r="D44" s="18"/>
      <c r="E44" s="15"/>
    </row>
    <row r="45" spans="1:5" s="20" customFormat="1" ht="12.75" customHeight="1">
      <c r="A45" s="28" t="s">
        <v>34</v>
      </c>
      <c r="B45" s="17"/>
      <c r="C45" s="17"/>
      <c r="D45" s="18"/>
      <c r="E45" s="29">
        <f>SUM(E40:E44)</f>
        <v>156126.02999999997</v>
      </c>
    </row>
    <row r="46" spans="1:5" ht="12.75" customHeight="1">
      <c r="A46" s="96" t="s">
        <v>35</v>
      </c>
      <c r="B46" s="97"/>
      <c r="C46" s="98"/>
      <c r="D46" s="10"/>
      <c r="E46" s="30">
        <f>E26/E6</f>
        <v>0.49508998238289459</v>
      </c>
    </row>
    <row r="47" spans="1:5" s="35" customFormat="1">
      <c r="A47" s="31"/>
      <c r="B47" s="32"/>
      <c r="C47" s="32"/>
      <c r="D47" s="33"/>
      <c r="E47" s="34"/>
    </row>
    <row r="48" spans="1:5" s="36" customFormat="1" ht="12.75" customHeight="1">
      <c r="A48" s="114" t="s">
        <v>36</v>
      </c>
      <c r="B48" s="115"/>
      <c r="C48" s="116"/>
      <c r="D48" s="23"/>
      <c r="E48" s="120">
        <f>E73+E78</f>
        <v>123067.499</v>
      </c>
    </row>
    <row r="49" spans="1:5" s="36" customFormat="1">
      <c r="A49" s="117"/>
      <c r="B49" s="118"/>
      <c r="C49" s="119"/>
      <c r="D49" s="24"/>
      <c r="E49" s="121"/>
    </row>
    <row r="50" spans="1:5" s="36" customFormat="1" ht="12.75" customHeight="1">
      <c r="A50" s="78" t="s">
        <v>6</v>
      </c>
      <c r="B50" s="79"/>
      <c r="C50" s="79"/>
      <c r="D50" s="79"/>
      <c r="E50" s="80"/>
    </row>
    <row r="51" spans="1:5" s="36" customFormat="1" ht="12.75" customHeight="1">
      <c r="A51" s="111" t="s">
        <v>37</v>
      </c>
      <c r="B51" s="112"/>
      <c r="C51" s="113"/>
      <c r="D51" s="37"/>
      <c r="E51" s="38"/>
    </row>
    <row r="52" spans="1:5" s="36" customFormat="1" ht="12.75" customHeight="1">
      <c r="A52" s="93" t="s">
        <v>38</v>
      </c>
      <c r="B52" s="94"/>
      <c r="C52" s="95"/>
      <c r="D52" s="39">
        <v>1.87</v>
      </c>
      <c r="E52" s="40">
        <v>14794.13</v>
      </c>
    </row>
    <row r="53" spans="1:5" s="36" customFormat="1" ht="12.75" customHeight="1">
      <c r="A53" s="93" t="s">
        <v>39</v>
      </c>
      <c r="B53" s="94"/>
      <c r="C53" s="95"/>
      <c r="D53" s="41">
        <v>0.92</v>
      </c>
      <c r="E53" s="40">
        <v>7278.4</v>
      </c>
    </row>
    <row r="54" spans="1:5" s="36" customFormat="1" ht="12.75" customHeight="1">
      <c r="A54" s="102" t="s">
        <v>40</v>
      </c>
      <c r="B54" s="103"/>
      <c r="C54" s="104"/>
      <c r="D54" s="41">
        <v>0.53</v>
      </c>
      <c r="E54" s="42">
        <v>4192.99</v>
      </c>
    </row>
    <row r="55" spans="1:5" s="36" customFormat="1" ht="12.75" customHeight="1">
      <c r="A55" s="93" t="s">
        <v>41</v>
      </c>
      <c r="B55" s="94"/>
      <c r="C55" s="95"/>
      <c r="D55" s="41">
        <v>0.1</v>
      </c>
      <c r="E55" s="40">
        <v>791.13</v>
      </c>
    </row>
    <row r="56" spans="1:5" s="36" customFormat="1" ht="12.75" customHeight="1">
      <c r="A56" s="93" t="s">
        <v>42</v>
      </c>
      <c r="B56" s="94"/>
      <c r="C56" s="95"/>
      <c r="D56" s="41">
        <v>0.1</v>
      </c>
      <c r="E56" s="40">
        <v>791.13</v>
      </c>
    </row>
    <row r="57" spans="1:5" s="36" customFormat="1" ht="12.75" customHeight="1">
      <c r="A57" s="93" t="s">
        <v>43</v>
      </c>
      <c r="B57" s="94"/>
      <c r="C57" s="95"/>
      <c r="D57" s="41">
        <v>1.45</v>
      </c>
      <c r="E57" s="40">
        <v>11471.39</v>
      </c>
    </row>
    <row r="58" spans="1:5" s="36" customFormat="1" ht="12.75" customHeight="1">
      <c r="A58" s="93" t="s">
        <v>44</v>
      </c>
      <c r="B58" s="94"/>
      <c r="C58" s="95"/>
      <c r="D58" s="41">
        <v>2.65</v>
      </c>
      <c r="E58" s="40">
        <v>20964.95</v>
      </c>
    </row>
    <row r="59" spans="1:5" s="36" customFormat="1" ht="12.75" customHeight="1">
      <c r="A59" s="93" t="s">
        <v>45</v>
      </c>
      <c r="B59" s="94"/>
      <c r="C59" s="95"/>
      <c r="D59" s="41">
        <v>0.18</v>
      </c>
      <c r="E59" s="40">
        <v>1424.03</v>
      </c>
    </row>
    <row r="60" spans="1:5" s="36" customFormat="1" ht="12.75" customHeight="1">
      <c r="A60" s="93" t="s">
        <v>46</v>
      </c>
      <c r="B60" s="94"/>
      <c r="C60" s="95"/>
      <c r="D60" s="41">
        <v>1.17</v>
      </c>
      <c r="E60" s="40">
        <v>9256.2199999999993</v>
      </c>
    </row>
    <row r="61" spans="1:5" s="36" customFormat="1" ht="12.75" customHeight="1">
      <c r="A61" s="108" t="s">
        <v>47</v>
      </c>
      <c r="B61" s="109"/>
      <c r="C61" s="110"/>
      <c r="D61" s="43"/>
      <c r="E61" s="44">
        <f>SUM(E52:E60)</f>
        <v>70964.37</v>
      </c>
    </row>
    <row r="62" spans="1:5" s="36" customFormat="1">
      <c r="A62" s="111" t="s">
        <v>48</v>
      </c>
      <c r="B62" s="112"/>
      <c r="C62" s="113"/>
      <c r="D62" s="45"/>
      <c r="E62" s="46"/>
    </row>
    <row r="63" spans="1:5" s="36" customFormat="1" ht="16.5" customHeight="1">
      <c r="A63" s="102" t="s">
        <v>49</v>
      </c>
      <c r="B63" s="103"/>
      <c r="C63" s="104"/>
      <c r="D63" s="43"/>
      <c r="E63" s="47">
        <f>E11</f>
        <v>980.05</v>
      </c>
    </row>
    <row r="64" spans="1:5" s="36" customFormat="1" ht="12.75" customHeight="1">
      <c r="A64" s="93" t="s">
        <v>50</v>
      </c>
      <c r="B64" s="94"/>
      <c r="C64" s="95"/>
      <c r="D64" s="45"/>
      <c r="E64" s="47">
        <f>E10</f>
        <v>19066.29</v>
      </c>
    </row>
    <row r="65" spans="1:5" s="36" customFormat="1" ht="12.75" customHeight="1">
      <c r="A65" s="90" t="s">
        <v>51</v>
      </c>
      <c r="B65" s="91"/>
      <c r="C65" s="92"/>
      <c r="D65" s="45"/>
      <c r="E65" s="44">
        <f>SUM(E63:E64)</f>
        <v>20046.34</v>
      </c>
    </row>
    <row r="66" spans="1:5" ht="14.25" customHeight="1">
      <c r="A66" s="99" t="s">
        <v>52</v>
      </c>
      <c r="B66" s="100"/>
      <c r="C66" s="100"/>
      <c r="D66" s="100"/>
      <c r="E66" s="101"/>
    </row>
    <row r="67" spans="1:5" ht="12.75" customHeight="1">
      <c r="A67" s="93" t="s">
        <v>53</v>
      </c>
      <c r="B67" s="94"/>
      <c r="C67" s="95"/>
      <c r="E67" s="48">
        <v>8781.5400000000009</v>
      </c>
    </row>
    <row r="68" spans="1:5" ht="12.75" customHeight="1">
      <c r="A68" s="49" t="s">
        <v>54</v>
      </c>
      <c r="B68" s="50"/>
      <c r="C68" s="51"/>
      <c r="D68" s="52"/>
      <c r="E68" s="48">
        <v>0</v>
      </c>
    </row>
    <row r="69" spans="1:5" ht="12.75" customHeight="1">
      <c r="A69" s="96" t="s">
        <v>55</v>
      </c>
      <c r="B69" s="97"/>
      <c r="C69" s="98"/>
      <c r="D69" s="53"/>
      <c r="E69" s="54">
        <f>SUM(E67:E68)</f>
        <v>8781.5400000000009</v>
      </c>
    </row>
    <row r="70" spans="1:5" ht="14.25" customHeight="1">
      <c r="A70" s="99" t="s">
        <v>56</v>
      </c>
      <c r="B70" s="100"/>
      <c r="C70" s="100"/>
      <c r="D70" s="100"/>
      <c r="E70" s="101"/>
    </row>
    <row r="71" spans="1:5" ht="12.75" customHeight="1">
      <c r="A71" s="102" t="s">
        <v>57</v>
      </c>
      <c r="B71" s="103"/>
      <c r="C71" s="104"/>
      <c r="D71" s="55"/>
      <c r="E71" s="48">
        <f>E13</f>
        <v>0</v>
      </c>
    </row>
    <row r="72" spans="1:5" ht="12.75" customHeight="1">
      <c r="A72" s="96" t="s">
        <v>58</v>
      </c>
      <c r="B72" s="97"/>
      <c r="C72" s="98"/>
      <c r="D72" s="53"/>
      <c r="E72" s="54">
        <f>SUM(E71:E71)</f>
        <v>0</v>
      </c>
    </row>
    <row r="73" spans="1:5" ht="12.75" customHeight="1">
      <c r="A73" s="96" t="s">
        <v>59</v>
      </c>
      <c r="B73" s="97"/>
      <c r="C73" s="98"/>
      <c r="D73" s="10"/>
      <c r="E73" s="44">
        <f>E61+E65+E69+E72</f>
        <v>99792.25</v>
      </c>
    </row>
    <row r="74" spans="1:5" ht="12.75" customHeight="1">
      <c r="A74" s="78" t="s">
        <v>13</v>
      </c>
      <c r="B74" s="79"/>
      <c r="C74" s="79"/>
      <c r="D74" s="79"/>
      <c r="E74" s="80"/>
    </row>
    <row r="75" spans="1:5" ht="12.75" customHeight="1">
      <c r="A75" s="105" t="s">
        <v>60</v>
      </c>
      <c r="B75" s="106"/>
      <c r="C75" s="107"/>
      <c r="D75" s="56"/>
      <c r="E75" s="44">
        <v>17500</v>
      </c>
    </row>
    <row r="76" spans="1:5" ht="12.75" customHeight="1">
      <c r="A76" s="93" t="s">
        <v>61</v>
      </c>
      <c r="B76" s="94"/>
      <c r="C76" s="95"/>
      <c r="D76" s="57">
        <v>0.73</v>
      </c>
      <c r="E76" s="44">
        <f>D76*C2*3</f>
        <v>5775.2489999999998</v>
      </c>
    </row>
    <row r="77" spans="1:5" ht="12.75" customHeight="1">
      <c r="A77" s="93" t="s">
        <v>62</v>
      </c>
      <c r="B77" s="94"/>
      <c r="C77" s="95"/>
      <c r="D77" s="57"/>
      <c r="E77" s="44">
        <v>0</v>
      </c>
    </row>
    <row r="78" spans="1:5" ht="12.75" customHeight="1">
      <c r="A78" s="96" t="s">
        <v>63</v>
      </c>
      <c r="B78" s="97"/>
      <c r="C78" s="98"/>
      <c r="D78" s="56"/>
      <c r="E78" s="44">
        <f>SUM(E75:E77)</f>
        <v>23275.249</v>
      </c>
    </row>
    <row r="79" spans="1:5">
      <c r="A79" s="99" t="s">
        <v>17</v>
      </c>
      <c r="B79" s="100"/>
      <c r="C79" s="100"/>
      <c r="D79" s="100"/>
      <c r="E79" s="101"/>
    </row>
    <row r="80" spans="1:5">
      <c r="A80" s="87" t="s">
        <v>64</v>
      </c>
      <c r="B80" s="88"/>
      <c r="C80" s="89"/>
      <c r="D80" s="56"/>
      <c r="E80" s="48">
        <v>150344.71</v>
      </c>
    </row>
    <row r="81" spans="1:5">
      <c r="A81" s="87" t="s">
        <v>65</v>
      </c>
      <c r="B81" s="88"/>
      <c r="C81" s="89"/>
      <c r="D81" s="56"/>
      <c r="E81" s="58">
        <v>107677.64</v>
      </c>
    </row>
    <row r="82" spans="1:5">
      <c r="A82" s="87" t="s">
        <v>66</v>
      </c>
      <c r="B82" s="88"/>
      <c r="C82" s="89"/>
      <c r="D82" s="56"/>
      <c r="E82" s="58">
        <v>17719.28</v>
      </c>
    </row>
    <row r="83" spans="1:5">
      <c r="A83" s="87" t="s">
        <v>67</v>
      </c>
      <c r="B83" s="88"/>
      <c r="C83" s="89"/>
      <c r="D83" s="56"/>
      <c r="E83" s="58">
        <v>39607.160000000003</v>
      </c>
    </row>
    <row r="84" spans="1:5" ht="12.75" customHeight="1">
      <c r="A84" s="90" t="s">
        <v>68</v>
      </c>
      <c r="B84" s="91"/>
      <c r="C84" s="92"/>
      <c r="D84" s="56"/>
      <c r="E84" s="44">
        <f>SUM(E80:E83)</f>
        <v>315348.79000000004</v>
      </c>
    </row>
    <row r="85" spans="1:5" ht="22.5" customHeight="1">
      <c r="A85" s="78" t="s">
        <v>69</v>
      </c>
      <c r="B85" s="79"/>
      <c r="C85" s="79"/>
      <c r="D85" s="79"/>
      <c r="E85" s="80"/>
    </row>
    <row r="86" spans="1:5" ht="12.75" customHeight="1">
      <c r="A86" s="75" t="s">
        <v>70</v>
      </c>
      <c r="B86" s="76"/>
      <c r="C86" s="77"/>
      <c r="D86" s="59"/>
      <c r="E86" s="44">
        <v>0</v>
      </c>
    </row>
    <row r="87" spans="1:5" ht="12.75" customHeight="1">
      <c r="A87" s="75" t="s">
        <v>71</v>
      </c>
      <c r="B87" s="76"/>
      <c r="C87" s="77"/>
      <c r="D87" s="59"/>
      <c r="E87" s="44">
        <f>E26-E6</f>
        <v>-231858.27000000008</v>
      </c>
    </row>
    <row r="88" spans="1:5" ht="12.75" customHeight="1">
      <c r="A88" s="75" t="s">
        <v>72</v>
      </c>
      <c r="B88" s="76"/>
      <c r="C88" s="77"/>
      <c r="D88" s="59"/>
      <c r="E88" s="44">
        <f>E86+E87</f>
        <v>-231858.27000000008</v>
      </c>
    </row>
    <row r="89" spans="1:5" ht="12.75" hidden="1" customHeight="1">
      <c r="A89" s="78" t="s">
        <v>69</v>
      </c>
      <c r="B89" s="79"/>
      <c r="C89" s="79"/>
      <c r="D89" s="79"/>
      <c r="E89" s="80"/>
    </row>
    <row r="90" spans="1:5" ht="12.75" hidden="1" customHeight="1">
      <c r="A90" s="72" t="s">
        <v>73</v>
      </c>
      <c r="B90" s="73"/>
      <c r="C90" s="74"/>
      <c r="D90" s="10"/>
      <c r="E90" s="44">
        <f>E91+E92+E93</f>
        <v>-231858.27000000008</v>
      </c>
    </row>
    <row r="91" spans="1:5" ht="12.75" customHeight="1">
      <c r="A91" s="81" t="s">
        <v>74</v>
      </c>
      <c r="B91" s="82"/>
      <c r="C91" s="60" t="s">
        <v>75</v>
      </c>
      <c r="D91" s="10"/>
      <c r="E91" s="44">
        <f>E34-E14</f>
        <v>-50386.160000000011</v>
      </c>
    </row>
    <row r="92" spans="1:5" ht="12.75" customHeight="1">
      <c r="A92" s="83"/>
      <c r="B92" s="84"/>
      <c r="C92" s="60" t="s">
        <v>76</v>
      </c>
      <c r="D92" s="10"/>
      <c r="E92" s="44">
        <f>E38-E18</f>
        <v>-22249.350000000002</v>
      </c>
    </row>
    <row r="93" spans="1:5" ht="12.75" customHeight="1">
      <c r="A93" s="85"/>
      <c r="B93" s="86"/>
      <c r="C93" s="60" t="s">
        <v>77</v>
      </c>
      <c r="D93" s="10"/>
      <c r="E93" s="44">
        <f>E45-E24</f>
        <v>-159222.76000000007</v>
      </c>
    </row>
    <row r="94" spans="1:5" ht="12.75" customHeight="1">
      <c r="A94" s="61"/>
      <c r="B94" s="62"/>
      <c r="C94" s="60"/>
      <c r="D94" s="63"/>
      <c r="E94" s="44"/>
    </row>
    <row r="95" spans="1:5" ht="12.75" customHeight="1">
      <c r="A95" s="72" t="s">
        <v>78</v>
      </c>
      <c r="B95" s="73"/>
      <c r="C95" s="74"/>
      <c r="D95" s="63"/>
      <c r="E95" s="44">
        <v>0</v>
      </c>
    </row>
    <row r="96" spans="1:5" ht="12.75" customHeight="1">
      <c r="A96" s="72" t="s">
        <v>79</v>
      </c>
      <c r="B96" s="73"/>
      <c r="C96" s="74"/>
      <c r="D96" s="63"/>
      <c r="E96" s="44">
        <f>E18-E78</f>
        <v>20790.731000000003</v>
      </c>
    </row>
    <row r="97" spans="1:5" ht="12.75" customHeight="1">
      <c r="A97" s="72" t="s">
        <v>80</v>
      </c>
      <c r="B97" s="73"/>
      <c r="C97" s="74"/>
      <c r="D97" s="63"/>
      <c r="E97" s="44">
        <f>E96+E95</f>
        <v>20790.731000000003</v>
      </c>
    </row>
    <row r="98" spans="1:5" ht="19.5" customHeight="1">
      <c r="A98" s="64" t="s">
        <v>81</v>
      </c>
      <c r="B98" s="64"/>
      <c r="C98" s="64"/>
      <c r="D98" s="65" t="s">
        <v>82</v>
      </c>
      <c r="E98" s="66"/>
    </row>
    <row r="99" spans="1:5">
      <c r="A99" s="67"/>
      <c r="B99" s="67"/>
      <c r="C99" s="67"/>
      <c r="D99" s="68"/>
      <c r="E99" s="66"/>
    </row>
    <row r="100" spans="1:5">
      <c r="A100" s="64" t="s">
        <v>83</v>
      </c>
      <c r="B100" s="64"/>
      <c r="C100" s="64"/>
      <c r="D100" s="65" t="s">
        <v>84</v>
      </c>
      <c r="E100" s="69"/>
    </row>
    <row r="101" spans="1:5">
      <c r="A101" s="64"/>
      <c r="B101" s="64"/>
      <c r="C101" s="64"/>
      <c r="D101" s="65"/>
      <c r="E101" s="69"/>
    </row>
    <row r="102" spans="1:5" ht="14.25" customHeight="1">
      <c r="A102" s="64"/>
      <c r="B102" s="70" t="s">
        <v>85</v>
      </c>
      <c r="C102" s="70"/>
      <c r="D102" s="65"/>
      <c r="E102" s="69"/>
    </row>
    <row r="103" spans="1:5">
      <c r="A103" s="64" t="s">
        <v>86</v>
      </c>
      <c r="B103" s="64"/>
      <c r="C103" s="64"/>
      <c r="D103" s="65"/>
      <c r="E103" s="69"/>
    </row>
    <row r="104" spans="1:5">
      <c r="A104" s="64" t="s">
        <v>87</v>
      </c>
      <c r="B104" s="64"/>
      <c r="C104" s="64"/>
      <c r="D104" s="65"/>
      <c r="E104" s="69"/>
    </row>
  </sheetData>
  <mergeCells count="80">
    <mergeCell ref="A13:C13"/>
    <mergeCell ref="A1:E1"/>
    <mergeCell ref="A2:B2"/>
    <mergeCell ref="A3:B3"/>
    <mergeCell ref="A4:B4"/>
    <mergeCell ref="A6:C7"/>
    <mergeCell ref="D6:D7"/>
    <mergeCell ref="E6:E7"/>
    <mergeCell ref="A8:E8"/>
    <mergeCell ref="A9:C9"/>
    <mergeCell ref="A10:C10"/>
    <mergeCell ref="A11:C11"/>
    <mergeCell ref="A12:C12"/>
    <mergeCell ref="A30:C30"/>
    <mergeCell ref="A14:C14"/>
    <mergeCell ref="A15:E15"/>
    <mergeCell ref="A16:C16"/>
    <mergeCell ref="A17:C17"/>
    <mergeCell ref="A18:C18"/>
    <mergeCell ref="A19:E19"/>
    <mergeCell ref="A24:C24"/>
    <mergeCell ref="A26:C27"/>
    <mergeCell ref="E26:E27"/>
    <mergeCell ref="A28:E28"/>
    <mergeCell ref="A29:C29"/>
    <mergeCell ref="A50:E50"/>
    <mergeCell ref="A32:C32"/>
    <mergeCell ref="A33:C33"/>
    <mergeCell ref="A34:C34"/>
    <mergeCell ref="A35:E35"/>
    <mergeCell ref="A36:C36"/>
    <mergeCell ref="A37:C37"/>
    <mergeCell ref="A38:C38"/>
    <mergeCell ref="A39:E39"/>
    <mergeCell ref="A46:C46"/>
    <mergeCell ref="A48:C49"/>
    <mergeCell ref="E48:E49"/>
    <mergeCell ref="A62:C62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75:C75"/>
    <mergeCell ref="A63:C63"/>
    <mergeCell ref="A64:C64"/>
    <mergeCell ref="A65:C65"/>
    <mergeCell ref="A66:E66"/>
    <mergeCell ref="A67:C67"/>
    <mergeCell ref="A69:C69"/>
    <mergeCell ref="A70:E70"/>
    <mergeCell ref="A71:C71"/>
    <mergeCell ref="A72:C72"/>
    <mergeCell ref="A73:C73"/>
    <mergeCell ref="A74:E74"/>
    <mergeCell ref="A87:C87"/>
    <mergeCell ref="A76:C76"/>
    <mergeCell ref="A77:C77"/>
    <mergeCell ref="A78:C78"/>
    <mergeCell ref="A79:E79"/>
    <mergeCell ref="A80:C80"/>
    <mergeCell ref="A81:C81"/>
    <mergeCell ref="A82:C82"/>
    <mergeCell ref="A83:C83"/>
    <mergeCell ref="A84:C84"/>
    <mergeCell ref="A85:E85"/>
    <mergeCell ref="A86:C86"/>
    <mergeCell ref="A97:C97"/>
    <mergeCell ref="A88:C88"/>
    <mergeCell ref="A89:E89"/>
    <mergeCell ref="A90:C90"/>
    <mergeCell ref="A91:B93"/>
    <mergeCell ref="A95:C95"/>
    <mergeCell ref="A96:C96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3:F52"/>
  <sheetViews>
    <sheetView tabSelected="1" workbookViewId="0">
      <selection activeCell="A46" sqref="A46:XFD52"/>
    </sheetView>
  </sheetViews>
  <sheetFormatPr defaultRowHeight="12.75"/>
  <cols>
    <col min="1" max="1" width="5.140625" style="131" customWidth="1"/>
    <col min="2" max="2" width="51.42578125" style="131" customWidth="1"/>
    <col min="3" max="3" width="9.5703125" style="131" customWidth="1"/>
    <col min="4" max="5" width="11.42578125" style="131" customWidth="1"/>
    <col min="6" max="6" width="11.5703125" style="131" customWidth="1"/>
    <col min="7" max="7" width="13.7109375" style="131" bestFit="1" customWidth="1"/>
    <col min="8" max="8" width="10.5703125" style="131" bestFit="1" customWidth="1"/>
    <col min="9" max="16384" width="9.140625" style="131"/>
  </cols>
  <sheetData>
    <row r="3" spans="1:6">
      <c r="A3" s="130" t="s">
        <v>88</v>
      </c>
      <c r="B3" s="130"/>
      <c r="C3" s="130"/>
      <c r="D3" s="130"/>
      <c r="E3" s="130"/>
      <c r="F3" s="130"/>
    </row>
    <row r="4" spans="1:6">
      <c r="A4" s="130" t="s">
        <v>89</v>
      </c>
      <c r="B4" s="130"/>
      <c r="C4" s="130"/>
      <c r="D4" s="130"/>
      <c r="E4" s="130"/>
      <c r="F4" s="130"/>
    </row>
    <row r="5" spans="1:6" ht="12.75" customHeight="1">
      <c r="A5" s="132" t="s">
        <v>90</v>
      </c>
      <c r="B5" s="132"/>
      <c r="C5" s="132"/>
      <c r="D5" s="132"/>
      <c r="E5" s="132"/>
      <c r="F5" s="132"/>
    </row>
    <row r="6" spans="1:6" ht="25.5">
      <c r="A6" s="133"/>
      <c r="B6" s="133"/>
      <c r="C6" s="133"/>
      <c r="D6" s="134" t="s">
        <v>91</v>
      </c>
      <c r="E6" s="135" t="s">
        <v>92</v>
      </c>
    </row>
    <row r="7" spans="1:6">
      <c r="A7" s="136" t="s">
        <v>93</v>
      </c>
      <c r="B7" s="136"/>
      <c r="D7" s="137">
        <f>D10/3/D8</f>
        <v>2637.1023339317776</v>
      </c>
      <c r="E7" s="134"/>
    </row>
    <row r="8" spans="1:6">
      <c r="A8" s="136" t="s">
        <v>94</v>
      </c>
      <c r="B8" s="136"/>
      <c r="D8" s="138">
        <v>5.57</v>
      </c>
      <c r="E8" s="134"/>
    </row>
    <row r="9" spans="1:6" ht="12.75" customHeight="1">
      <c r="A9" s="139" t="s">
        <v>95</v>
      </c>
      <c r="B9" s="139"/>
      <c r="D9" s="140">
        <v>0</v>
      </c>
      <c r="E9" s="141">
        <v>0</v>
      </c>
      <c r="F9" s="142"/>
    </row>
    <row r="10" spans="1:6" ht="12.75" customHeight="1">
      <c r="A10" s="139" t="s">
        <v>96</v>
      </c>
      <c r="B10" s="139"/>
      <c r="D10" s="143">
        <v>44065.98</v>
      </c>
      <c r="E10" s="144">
        <v>21816.63</v>
      </c>
    </row>
    <row r="11" spans="1:6" ht="12.75" customHeight="1">
      <c r="A11" s="145" t="s">
        <v>97</v>
      </c>
      <c r="B11" s="145"/>
      <c r="C11" s="146"/>
      <c r="D11" s="143">
        <f>D10-D9</f>
        <v>44065.98</v>
      </c>
      <c r="E11" s="140"/>
      <c r="F11" s="141"/>
    </row>
    <row r="12" spans="1:6">
      <c r="A12" s="147"/>
      <c r="B12" s="147"/>
      <c r="C12" s="148"/>
      <c r="D12" s="148"/>
      <c r="E12" s="148"/>
    </row>
    <row r="13" spans="1:6" ht="25.5" customHeight="1">
      <c r="A13" s="149" t="s">
        <v>98</v>
      </c>
      <c r="B13" s="149" t="s">
        <v>99</v>
      </c>
      <c r="C13" s="150" t="s">
        <v>100</v>
      </c>
      <c r="D13" s="150" t="s">
        <v>101</v>
      </c>
      <c r="E13" s="151" t="s">
        <v>102</v>
      </c>
      <c r="F13" s="150" t="s">
        <v>103</v>
      </c>
    </row>
    <row r="14" spans="1:6">
      <c r="A14" s="152"/>
      <c r="B14" s="152"/>
      <c r="C14" s="153"/>
      <c r="D14" s="153"/>
      <c r="E14" s="154"/>
      <c r="F14" s="153"/>
    </row>
    <row r="15" spans="1:6">
      <c r="A15" s="155" t="s">
        <v>104</v>
      </c>
      <c r="B15" s="155" t="s">
        <v>105</v>
      </c>
      <c r="C15" s="156"/>
      <c r="D15" s="157"/>
      <c r="E15" s="157"/>
      <c r="F15" s="157"/>
    </row>
    <row r="16" spans="1:6">
      <c r="A16" s="158" t="s">
        <v>106</v>
      </c>
      <c r="B16" s="159" t="s">
        <v>107</v>
      </c>
      <c r="C16" s="160" t="s">
        <v>108</v>
      </c>
      <c r="D16" s="161">
        <v>17500</v>
      </c>
      <c r="E16" s="161">
        <f t="shared" ref="E16:E21" si="0">D16</f>
        <v>17500</v>
      </c>
      <c r="F16" s="162" t="s">
        <v>109</v>
      </c>
    </row>
    <row r="17" spans="1:6">
      <c r="A17" s="163"/>
      <c r="B17" s="164"/>
      <c r="C17" s="165"/>
      <c r="D17" s="166"/>
      <c r="E17" s="167">
        <f t="shared" si="0"/>
        <v>0</v>
      </c>
      <c r="F17" s="168"/>
    </row>
    <row r="18" spans="1:6" ht="15" hidden="1" customHeight="1">
      <c r="A18" s="163"/>
      <c r="B18" s="164"/>
      <c r="C18" s="165"/>
      <c r="D18" s="166"/>
      <c r="E18" s="169">
        <f t="shared" si="0"/>
        <v>0</v>
      </c>
      <c r="F18" s="168"/>
    </row>
    <row r="19" spans="1:6" hidden="1">
      <c r="A19" s="170"/>
      <c r="B19" s="171"/>
      <c r="C19" s="172"/>
      <c r="D19" s="173"/>
      <c r="E19" s="174">
        <f>D19</f>
        <v>0</v>
      </c>
      <c r="F19" s="175"/>
    </row>
    <row r="20" spans="1:6" hidden="1">
      <c r="A20" s="170"/>
      <c r="B20" s="176"/>
      <c r="C20" s="163"/>
      <c r="D20" s="177"/>
      <c r="E20" s="169">
        <f t="shared" si="0"/>
        <v>0</v>
      </c>
      <c r="F20" s="168"/>
    </row>
    <row r="21" spans="1:6" hidden="1">
      <c r="A21" s="178" t="s">
        <v>110</v>
      </c>
      <c r="B21" s="179"/>
      <c r="C21" s="180"/>
      <c r="D21" s="181"/>
      <c r="E21" s="167">
        <f t="shared" si="0"/>
        <v>0</v>
      </c>
      <c r="F21" s="182"/>
    </row>
    <row r="22" spans="1:6" hidden="1">
      <c r="A22" s="178" t="s">
        <v>111</v>
      </c>
      <c r="B22" s="179"/>
      <c r="C22" s="180"/>
      <c r="D22" s="181"/>
      <c r="E22" s="169">
        <f>D22</f>
        <v>0</v>
      </c>
      <c r="F22" s="182"/>
    </row>
    <row r="23" spans="1:6" hidden="1">
      <c r="A23" s="183" t="s">
        <v>112</v>
      </c>
      <c r="B23" s="179"/>
      <c r="C23" s="184"/>
      <c r="D23" s="185"/>
      <c r="E23" s="185">
        <f>D23</f>
        <v>0</v>
      </c>
      <c r="F23" s="186"/>
    </row>
    <row r="24" spans="1:6" hidden="1">
      <c r="A24" s="183"/>
      <c r="B24" s="176"/>
      <c r="C24" s="187"/>
      <c r="D24" s="169"/>
      <c r="E24" s="185">
        <f>D24</f>
        <v>0</v>
      </c>
      <c r="F24" s="188"/>
    </row>
    <row r="25" spans="1:6" hidden="1">
      <c r="A25" s="178" t="s">
        <v>110</v>
      </c>
      <c r="B25" s="179"/>
      <c r="C25" s="189"/>
      <c r="D25" s="190"/>
      <c r="E25" s="169">
        <f>D25</f>
        <v>0</v>
      </c>
      <c r="F25" s="191"/>
    </row>
    <row r="26" spans="1:6">
      <c r="A26" s="155"/>
      <c r="B26" s="192" t="s">
        <v>113</v>
      </c>
      <c r="C26" s="193"/>
      <c r="D26" s="194">
        <f>SUM(D16:D25)</f>
        <v>17500</v>
      </c>
      <c r="E26" s="194">
        <f>SUM(E16:E25)</f>
        <v>17500</v>
      </c>
      <c r="F26" s="193"/>
    </row>
    <row r="27" spans="1:6">
      <c r="A27" s="155" t="s">
        <v>114</v>
      </c>
      <c r="B27" s="155" t="s">
        <v>115</v>
      </c>
      <c r="C27" s="155"/>
      <c r="D27" s="194"/>
      <c r="E27" s="194"/>
      <c r="F27" s="195"/>
    </row>
    <row r="28" spans="1:6">
      <c r="A28" s="178" t="s">
        <v>116</v>
      </c>
      <c r="B28" s="196"/>
      <c r="C28" s="178"/>
      <c r="D28" s="169"/>
      <c r="E28" s="169">
        <f>D28</f>
        <v>0</v>
      </c>
      <c r="F28" s="195"/>
    </row>
    <row r="29" spans="1:6">
      <c r="A29" s="178"/>
      <c r="B29" s="170"/>
      <c r="C29" s="178"/>
      <c r="D29" s="169"/>
      <c r="E29" s="169"/>
      <c r="F29" s="195"/>
    </row>
    <row r="30" spans="1:6">
      <c r="A30" s="178"/>
      <c r="B30" s="170"/>
      <c r="C30" s="178"/>
      <c r="D30" s="169"/>
      <c r="E30" s="169"/>
      <c r="F30" s="195"/>
    </row>
    <row r="31" spans="1:6">
      <c r="A31" s="155"/>
      <c r="B31" s="192" t="s">
        <v>113</v>
      </c>
      <c r="C31" s="193"/>
      <c r="D31" s="194">
        <f>SUM(D28:D30)</f>
        <v>0</v>
      </c>
      <c r="E31" s="194">
        <f>SUM(E28:E30)</f>
        <v>0</v>
      </c>
      <c r="F31" s="193"/>
    </row>
    <row r="32" spans="1:6">
      <c r="A32" s="155" t="s">
        <v>117</v>
      </c>
      <c r="B32" s="155" t="s">
        <v>118</v>
      </c>
      <c r="C32" s="155"/>
      <c r="D32" s="194"/>
      <c r="E32" s="194"/>
      <c r="F32" s="195"/>
    </row>
    <row r="33" spans="1:6">
      <c r="A33" s="178" t="s">
        <v>119</v>
      </c>
      <c r="B33" s="176"/>
      <c r="C33" s="178"/>
      <c r="D33" s="197"/>
      <c r="E33" s="169">
        <v>0</v>
      </c>
      <c r="F33" s="195"/>
    </row>
    <row r="34" spans="1:6">
      <c r="A34" s="178" t="s">
        <v>120</v>
      </c>
      <c r="B34" s="179"/>
      <c r="C34" s="198"/>
      <c r="D34" s="190"/>
      <c r="E34" s="169">
        <f>D34</f>
        <v>0</v>
      </c>
      <c r="F34" s="168"/>
    </row>
    <row r="35" spans="1:6">
      <c r="A35" s="178" t="s">
        <v>120</v>
      </c>
      <c r="B35" s="179"/>
      <c r="C35" s="198"/>
      <c r="D35" s="190"/>
      <c r="E35" s="169">
        <f>D35</f>
        <v>0</v>
      </c>
      <c r="F35" s="168"/>
    </row>
    <row r="36" spans="1:6">
      <c r="A36" s="170"/>
      <c r="B36" s="199"/>
      <c r="C36" s="179"/>
      <c r="D36" s="200"/>
      <c r="E36" s="169">
        <f>D36</f>
        <v>0</v>
      </c>
      <c r="F36" s="195"/>
    </row>
    <row r="37" spans="1:6">
      <c r="A37" s="192"/>
      <c r="B37" s="192" t="s">
        <v>113</v>
      </c>
      <c r="C37" s="193"/>
      <c r="D37" s="194">
        <f>SUM(D33:D36)</f>
        <v>0</v>
      </c>
      <c r="E37" s="194">
        <f>SUM(E33:E36)</f>
        <v>0</v>
      </c>
      <c r="F37" s="193"/>
    </row>
    <row r="38" spans="1:6">
      <c r="A38" s="155">
        <v>4</v>
      </c>
      <c r="B38" s="155" t="s">
        <v>121</v>
      </c>
      <c r="C38" s="155"/>
      <c r="D38" s="194"/>
      <c r="E38" s="194"/>
      <c r="F38" s="195"/>
    </row>
    <row r="39" spans="1:6">
      <c r="A39" s="178" t="s">
        <v>119</v>
      </c>
      <c r="B39" s="170"/>
      <c r="C39" s="178"/>
      <c r="D39" s="169"/>
      <c r="E39" s="169"/>
      <c r="F39" s="195"/>
    </row>
    <row r="40" spans="1:6">
      <c r="A40" s="178" t="s">
        <v>120</v>
      </c>
      <c r="B40" s="170"/>
      <c r="C40" s="178"/>
      <c r="D40" s="169"/>
      <c r="E40" s="169"/>
      <c r="F40" s="195"/>
    </row>
    <row r="41" spans="1:6">
      <c r="A41" s="192"/>
      <c r="B41" s="192" t="s">
        <v>113</v>
      </c>
      <c r="C41" s="155"/>
      <c r="D41" s="194">
        <f>SUM(D39:D40)</f>
        <v>0</v>
      </c>
      <c r="E41" s="194">
        <f>SUM(E39:E40)</f>
        <v>0</v>
      </c>
      <c r="F41" s="193"/>
    </row>
    <row r="42" spans="1:6">
      <c r="A42" s="192"/>
      <c r="B42" s="192" t="s">
        <v>122</v>
      </c>
      <c r="C42" s="155"/>
      <c r="D42" s="194">
        <f>D26+D31+D37+D41</f>
        <v>17500</v>
      </c>
      <c r="E42" s="194">
        <f>E26+E31+E37+E41</f>
        <v>17500</v>
      </c>
      <c r="F42" s="193"/>
    </row>
    <row r="43" spans="1:6">
      <c r="A43" s="192"/>
      <c r="B43" s="170" t="s">
        <v>123</v>
      </c>
      <c r="C43" s="155"/>
      <c r="D43" s="194">
        <f>C10*0.1</f>
        <v>0</v>
      </c>
      <c r="E43" s="194">
        <f>D7*0.73*3</f>
        <v>5775.2541113105926</v>
      </c>
      <c r="F43" s="193"/>
    </row>
    <row r="44" spans="1:6">
      <c r="A44" s="192"/>
      <c r="B44" s="192" t="s">
        <v>124</v>
      </c>
      <c r="C44" s="193"/>
      <c r="D44" s="194">
        <f>D26+D31+D37+D41</f>
        <v>17500</v>
      </c>
      <c r="E44" s="201">
        <f>E42+E43</f>
        <v>23275.254111310591</v>
      </c>
      <c r="F44" s="193"/>
    </row>
    <row r="46" spans="1:6" ht="15" customHeight="1">
      <c r="A46" s="202" t="s">
        <v>125</v>
      </c>
      <c r="B46" s="202"/>
      <c r="C46" s="202"/>
      <c r="D46" s="202"/>
      <c r="E46" s="203">
        <f>E44-D11</f>
        <v>-20790.725888689412</v>
      </c>
    </row>
    <row r="47" spans="1:6" ht="12.75" customHeight="1">
      <c r="A47" s="204" t="s">
        <v>126</v>
      </c>
      <c r="B47" s="204"/>
      <c r="C47" s="204"/>
      <c r="D47" s="204"/>
      <c r="E47" s="203">
        <f>D7*D8*12</f>
        <v>176263.92</v>
      </c>
    </row>
    <row r="48" spans="1:6" ht="12.75" customHeight="1">
      <c r="A48" s="204" t="s">
        <v>127</v>
      </c>
      <c r="B48" s="204"/>
      <c r="C48" s="204"/>
      <c r="D48" s="204"/>
      <c r="E48" s="203">
        <f>E47-E46</f>
        <v>197054.64588868944</v>
      </c>
    </row>
    <row r="49" spans="1:5" ht="15" customHeight="1">
      <c r="A49" s="205" t="s">
        <v>128</v>
      </c>
      <c r="B49" s="205"/>
      <c r="C49" s="205"/>
      <c r="D49" s="205"/>
      <c r="E49" s="203">
        <f>E48</f>
        <v>197054.64588868944</v>
      </c>
    </row>
    <row r="52" spans="1:5">
      <c r="B52" s="131" t="s">
        <v>129</v>
      </c>
      <c r="C52" s="206" t="s">
        <v>84</v>
      </c>
      <c r="D52" s="206"/>
    </row>
  </sheetData>
  <mergeCells count="20">
    <mergeCell ref="A49:D49"/>
    <mergeCell ref="C52:D52"/>
    <mergeCell ref="D13:D14"/>
    <mergeCell ref="E13:E14"/>
    <mergeCell ref="F13:F14"/>
    <mergeCell ref="A46:D46"/>
    <mergeCell ref="A47:D47"/>
    <mergeCell ref="A48:D48"/>
    <mergeCell ref="A10:B10"/>
    <mergeCell ref="A11:B11"/>
    <mergeCell ref="A12:B12"/>
    <mergeCell ref="A13:A14"/>
    <mergeCell ref="B13:B14"/>
    <mergeCell ref="C13:C14"/>
    <mergeCell ref="A3:F3"/>
    <mergeCell ref="A4:F4"/>
    <mergeCell ref="A5:F5"/>
    <mergeCell ref="A7:B7"/>
    <mergeCell ref="A8:B8"/>
    <mergeCell ref="A9:B9"/>
  </mergeCells>
  <printOptions horizontalCentered="1"/>
  <pageMargins left="0" right="0" top="0" bottom="0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</vt:lpstr>
      <vt:lpstr>карточка</vt:lpstr>
      <vt:lpstr>карточка!Область_печати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2015-03-27T00:08:29Z</dcterms:modified>
</cp:coreProperties>
</file>