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1">карточка!$A$3:$E$60</definedName>
    <definedName name="_xlnm.Print_Area" localSheetId="0">отчет!$A$1:$E$111</definedName>
  </definedNames>
  <calcPr calcId="145621"/>
</workbook>
</file>

<file path=xl/calcChain.xml><?xml version="1.0" encoding="utf-8"?>
<calcChain xmlns="http://schemas.openxmlformats.org/spreadsheetml/2006/main">
  <c r="D51" i="6" l="1"/>
  <c r="D48" i="6"/>
  <c r="E46" i="6"/>
  <c r="E48" i="6" s="1"/>
  <c r="D44" i="6"/>
  <c r="E43" i="6"/>
  <c r="E42" i="6"/>
  <c r="E41" i="6"/>
  <c r="E40" i="6"/>
  <c r="E39" i="6"/>
  <c r="E38" i="6"/>
  <c r="E37" i="6"/>
  <c r="E36" i="6"/>
  <c r="D34" i="6"/>
  <c r="E32" i="6"/>
  <c r="E31" i="6"/>
  <c r="D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1" i="6"/>
  <c r="D11" i="6"/>
  <c r="D7" i="6"/>
  <c r="E55" i="6" s="1"/>
  <c r="E29" i="6" l="1"/>
  <c r="D49" i="6"/>
  <c r="D52" i="6" s="1"/>
  <c r="E34" i="6"/>
  <c r="E44" i="6"/>
  <c r="E50" i="6"/>
  <c r="E51" i="6" s="1"/>
  <c r="E49" i="6" l="1"/>
  <c r="E52" i="6" s="1"/>
  <c r="E54" i="6" s="1"/>
  <c r="E56" i="6" s="1"/>
  <c r="E57" i="6" s="1"/>
  <c r="E95" i="5"/>
  <c r="E88" i="5"/>
  <c r="E87" i="5"/>
  <c r="E85" i="5"/>
  <c r="E83" i="5"/>
  <c r="E101" i="5" s="1"/>
  <c r="E102" i="5" s="1"/>
  <c r="E77" i="5"/>
  <c r="E76" i="5"/>
  <c r="E78" i="5" s="1"/>
  <c r="E74" i="5"/>
  <c r="E70" i="5"/>
  <c r="E66" i="5"/>
  <c r="E48" i="5"/>
  <c r="E42" i="5"/>
  <c r="E38" i="5"/>
  <c r="E29" i="5" s="1"/>
  <c r="E24" i="5"/>
  <c r="E86" i="5" s="1"/>
  <c r="E19" i="5"/>
  <c r="E10" i="5"/>
  <c r="E15" i="5" s="1"/>
  <c r="C2" i="5"/>
  <c r="E27" i="5" l="1"/>
  <c r="E79" i="5"/>
  <c r="E6" i="5"/>
  <c r="E92" i="5" s="1"/>
  <c r="E93" i="5" s="1"/>
  <c r="E89" i="5"/>
  <c r="E51" i="5" s="1"/>
  <c r="E49" i="5" l="1"/>
</calcChain>
</file>

<file path=xl/sharedStrings.xml><?xml version="1.0" encoding="utf-8"?>
<sst xmlns="http://schemas.openxmlformats.org/spreadsheetml/2006/main" count="180" uniqueCount="158">
  <si>
    <r>
      <t xml:space="preserve">Отчет о начислении, поступлении и расходовании денежных средств  за 2013-2014г.
</t>
    </r>
    <r>
      <rPr>
        <b/>
        <u/>
        <sz val="10"/>
        <rFont val="Arial"/>
        <family val="2"/>
        <charset val="204"/>
      </rPr>
      <t>мкр. Зеленый, дом 22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</si>
  <si>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</si>
  <si>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</si>
  <si>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</si>
  <si>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</si>
  <si>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</si>
  <si>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</si>
  <si>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 xml:space="preserve">Содержание общего имущества  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</si>
  <si>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</si>
  <si>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</si>
  <si>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</si>
  <si>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</si>
  <si>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>Техническое обслуживание лифта</t>
  </si>
  <si>
    <t xml:space="preserve">* Начисленные доходы по "Содержанию" </t>
  </si>
  <si>
    <t>в т.ч. Ремонт:</t>
  </si>
  <si>
    <t xml:space="preserve">Текущий ремонт общего имущества 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</si>
  <si>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</si>
  <si>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</si>
  <si>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</si>
  <si>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</si>
  <si>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</si>
  <si>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</si>
  <si>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</si>
  <si>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</si>
  <si>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</si>
  <si>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</si>
  <si>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</si>
  <si>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</si>
  <si>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</si>
  <si>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</si>
  <si>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</si>
  <si>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</si>
  <si>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</si>
  <si>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</si>
  <si>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</si>
  <si>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</si>
  <si>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</si>
  <si>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</si>
  <si>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</si>
  <si>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*Проведение технических осмотров и содержание инженерных сетей и оборудования</t>
  </si>
  <si>
    <t>*Проведение технических осмотров и содержание  систем электроснабжения</t>
  </si>
  <si>
    <t>*Аварийно-диспетчерское обслуживание</t>
  </si>
  <si>
    <t>*Подготовка дома к сезонной эксплуатации</t>
  </si>
  <si>
    <t>*Проведение технических осмотров по содержанию несущих и не несущих конструкций дома</t>
  </si>
  <si>
    <t xml:space="preserve">*Санитарное содержание помещений общего имущества  дома </t>
  </si>
  <si>
    <t>*Санитарное содержание  земельного участка дома</t>
  </si>
  <si>
    <t>*Сбрасывание снега с крыш, удаление сосулек</t>
  </si>
  <si>
    <t>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</si>
  <si>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*Расходы по взысканию задолженности</t>
  </si>
  <si>
    <t xml:space="preserve">*Управление многоквартирным домом </t>
  </si>
  <si>
    <t>Итого по договору на содержание общего имущества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</si>
  <si>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</si>
  <si>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</si>
  <si>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</si>
  <si>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</si>
  <si>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</si>
  <si>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</si>
  <si>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</si>
  <si>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</si>
  <si>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</si>
  <si>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</si>
  <si>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</si>
  <si>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</si>
  <si>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</si>
  <si>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</si>
  <si>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</si>
  <si>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</si>
  <si>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</si>
  <si>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</si>
  <si>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</si>
  <si>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</si>
  <si>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</si>
  <si>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</si>
  <si>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</si>
  <si>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</si>
  <si>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</si>
  <si>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</si>
  <si>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</si>
  <si>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</si>
  <si>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</si>
  <si>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</si>
  <si>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</si>
  <si>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</si>
  <si>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</si>
  <si>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</si>
  <si>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</si>
  <si>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</si>
  <si>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</si>
  <si>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</si>
  <si>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</si>
  <si>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</si>
  <si>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Восстановление подъездного отопления - 2 подъезд</t>
  </si>
  <si>
    <t>Смена труб по канализации кв.63, кв.65/69, под кв.4</t>
  </si>
  <si>
    <t>КАРТОЧКА</t>
  </si>
  <si>
    <t>по текущему ремонту дома по адресу: мкр-н "Зеленый", дом № 22</t>
  </si>
  <si>
    <t>на 2014 год</t>
  </si>
  <si>
    <t xml:space="preserve"> начисления </t>
  </si>
  <si>
    <t xml:space="preserve">  оплата 2014г.  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</si>
  <si>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</si>
  <si>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</si>
  <si>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</si>
  <si>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</si>
  <si>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</si>
  <si>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</si>
  <si>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</si>
  <si>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</si>
  <si>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</si>
  <si>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</si>
  <si>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Сантехнические работы</t>
  </si>
  <si>
    <t>1.1.</t>
  </si>
  <si>
    <t>Отопление под кв.4, под кв.3, под кв.2</t>
  </si>
  <si>
    <t>ГВС под кв.38,39, под кв.2,3</t>
  </si>
  <si>
    <t>Отопление подъезд №1, подлъезд №2</t>
  </si>
  <si>
    <t>1.2.</t>
  </si>
  <si>
    <t>Чистка расходомера</t>
  </si>
  <si>
    <t>ООО"ИЭСК"</t>
  </si>
  <si>
    <t>1.3.</t>
  </si>
  <si>
    <t>Отопление-ГВС-изоляция труб,кв.13,подвал на вводе</t>
  </si>
  <si>
    <t>Поливочный кран</t>
  </si>
  <si>
    <t>1.4.</t>
  </si>
  <si>
    <t>Отопление-элеваторы 1,2</t>
  </si>
  <si>
    <t>Канализация</t>
  </si>
  <si>
    <t>1.5.</t>
  </si>
  <si>
    <t>Изоляция труб в подвале</t>
  </si>
  <si>
    <t>1.6.</t>
  </si>
  <si>
    <t>Смена труб канализации кв.14</t>
  </si>
  <si>
    <t>Отопление под кв.40,3,1 кв.50,53</t>
  </si>
  <si>
    <t>ГВС кв.20 кухня</t>
  </si>
  <si>
    <t>Монтаж насоса</t>
  </si>
  <si>
    <t>Итого:</t>
  </si>
  <si>
    <t>Электромонтажные работы</t>
  </si>
  <si>
    <t>2.1.</t>
  </si>
  <si>
    <t>2.2.</t>
  </si>
  <si>
    <t>Ремонтно-строительные работы</t>
  </si>
  <si>
    <t>3.1.</t>
  </si>
  <si>
    <t>Установка дверей к мусоросборнику</t>
  </si>
  <si>
    <t>Иванов</t>
  </si>
  <si>
    <t>3.2.</t>
  </si>
  <si>
    <t>Установка окон</t>
  </si>
  <si>
    <t>Квадро</t>
  </si>
  <si>
    <t>3.4.</t>
  </si>
  <si>
    <t>Установка откосов</t>
  </si>
  <si>
    <t>3.5.</t>
  </si>
  <si>
    <t>Ремонт балконного козырька кв.33</t>
  </si>
  <si>
    <t>Высота</t>
  </si>
  <si>
    <t>3.6.</t>
  </si>
  <si>
    <t>Ремонт после установки труб в подъездах</t>
  </si>
  <si>
    <t>3.7.</t>
  </si>
  <si>
    <t>Почтовые ящики</t>
  </si>
  <si>
    <t>Постникова</t>
  </si>
  <si>
    <t>Прочие работы</t>
  </si>
  <si>
    <t>Всего:</t>
  </si>
  <si>
    <t xml:space="preserve">Расходы по управлению </t>
  </si>
  <si>
    <t xml:space="preserve">Остаток на 01.01.2015 г. ("-" экономия, "+" перерасход) </t>
  </si>
  <si>
    <t>Начисления на 2015 г.</t>
  </si>
  <si>
    <t xml:space="preserve">План доходов на 2015 г.с учетом остатка, руб.  </t>
  </si>
  <si>
    <t>Всего доходов:</t>
  </si>
  <si>
    <t>Техник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</si>
</sst>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_-* #,##0_р_._-;\-* #,##0_р_._-;_-* &quot;-&quot;??_р_._-;_-@_-"/>
    <numFmt numFmtId="169" formatCode="#,##0.00_р_.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18">
    <xf numFmtId="0" fontId="0" fillId="0" borderId="0" xfId="0"/>
    <xf numFmtId="0" fontId="2" fillId="0" borderId="0" xfId="1" applyFont="1" applyFill="1"/>
    <xf numFmtId="164" fontId="6" fillId="0" borderId="0" xfId="6" applyFont="1" applyFill="1" applyAlignment="1">
      <alignment horizontal="right" vertical="center" wrapText="1"/>
    </xf>
    <xf numFmtId="165" fontId="6" fillId="0" borderId="0" xfId="1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6" fillId="0" borderId="0" xfId="6" applyNumberFormat="1" applyFont="1" applyFill="1" applyAlignment="1">
      <alignment horizontal="center" wrapText="1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165" fontId="6" fillId="0" borderId="0" xfId="1" applyNumberFormat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40" fontId="9" fillId="0" borderId="1" xfId="1" applyNumberFormat="1" applyFont="1" applyFill="1" applyBorder="1" applyAlignment="1">
      <alignment horizontal="right"/>
    </xf>
    <xf numFmtId="0" fontId="2" fillId="0" borderId="6" xfId="1" applyFont="1" applyFill="1" applyBorder="1" applyAlignment="1">
      <alignment horizontal="center" vertical="center" wrapText="1"/>
    </xf>
    <xf numFmtId="40" fontId="8" fillId="0" borderId="1" xfId="1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40" fontId="9" fillId="0" borderId="1" xfId="6" applyNumberFormat="1" applyFont="1" applyFill="1" applyBorder="1" applyAlignment="1">
      <alignment horizontal="right" vertical="center"/>
    </xf>
    <xf numFmtId="40" fontId="6" fillId="0" borderId="1" xfId="6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6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40" fontId="9" fillId="0" borderId="1" xfId="3" applyNumberFormat="1" applyFont="1" applyFill="1" applyBorder="1" applyAlignment="1">
      <alignment horizontal="right"/>
    </xf>
    <xf numFmtId="40" fontId="9" fillId="0" borderId="11" xfId="3" applyNumberFormat="1" applyFont="1" applyFill="1" applyBorder="1" applyAlignment="1">
      <alignment horizontal="right"/>
    </xf>
    <xf numFmtId="40" fontId="8" fillId="0" borderId="11" xfId="3" applyNumberFormat="1" applyFont="1" applyFill="1" applyBorder="1" applyAlignment="1">
      <alignment horizontal="right"/>
    </xf>
    <xf numFmtId="40" fontId="9" fillId="0" borderId="1" xfId="3" applyNumberFormat="1" applyFont="1" applyFill="1" applyBorder="1" applyAlignment="1">
      <alignment horizontal="right" vertical="center"/>
    </xf>
    <xf numFmtId="40" fontId="9" fillId="0" borderId="11" xfId="3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/>
    </xf>
    <xf numFmtId="9" fontId="6" fillId="0" borderId="11" xfId="7" applyFont="1" applyFill="1" applyBorder="1" applyAlignment="1">
      <alignment horizontal="right" vertical="center" wrapText="1" indent="1"/>
    </xf>
    <xf numFmtId="0" fontId="6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center" vertical="center" wrapText="1"/>
    </xf>
    <xf numFmtId="40" fontId="6" fillId="0" borderId="0" xfId="6" applyNumberFormat="1" applyFont="1" applyFill="1" applyBorder="1" applyAlignment="1">
      <alignment horizontal="center" vertical="center" wrapText="1"/>
    </xf>
    <xf numFmtId="0" fontId="2" fillId="0" borderId="0" xfId="1" applyFont="1" applyFill="1" applyBorder="1"/>
    <xf numFmtId="0" fontId="2" fillId="0" borderId="0" xfId="1" applyFont="1" applyFill="1" applyAlignment="1">
      <alignment wrapText="1"/>
    </xf>
    <xf numFmtId="166" fontId="8" fillId="0" borderId="1" xfId="1" applyNumberFormat="1" applyFont="1" applyFill="1" applyBorder="1" applyAlignment="1">
      <alignment horizontal="right" vertical="center"/>
    </xf>
    <xf numFmtId="40" fontId="8" fillId="0" borderId="1" xfId="1" applyNumberFormat="1" applyFont="1" applyFill="1" applyBorder="1" applyAlignment="1">
      <alignment horizontal="right" vertical="center"/>
    </xf>
    <xf numFmtId="164" fontId="2" fillId="0" borderId="1" xfId="6" applyFont="1" applyFill="1" applyBorder="1" applyAlignment="1">
      <alignment horizontal="left" vertical="center" wrapText="1"/>
    </xf>
    <xf numFmtId="40" fontId="9" fillId="0" borderId="12" xfId="3" applyNumberFormat="1" applyFont="1" applyFill="1" applyBorder="1" applyAlignment="1">
      <alignment horizontal="right"/>
    </xf>
    <xf numFmtId="40" fontId="9" fillId="0" borderId="10" xfId="3" applyNumberFormat="1" applyFont="1" applyFill="1" applyBorder="1" applyAlignment="1">
      <alignment horizontal="right"/>
    </xf>
    <xf numFmtId="40" fontId="9" fillId="0" borderId="10" xfId="3" applyNumberFormat="1" applyFont="1" applyFill="1" applyBorder="1" applyAlignment="1">
      <alignment horizontal="right" vertical="center"/>
    </xf>
    <xf numFmtId="40" fontId="8" fillId="0" borderId="11" xfId="3" applyNumberFormat="1" applyFont="1" applyFill="1" applyBorder="1" applyAlignment="1">
      <alignment horizontal="right" vertical="center"/>
    </xf>
    <xf numFmtId="40" fontId="9" fillId="0" borderId="12" xfId="3" applyNumberFormat="1" applyFont="1" applyFill="1" applyBorder="1" applyAlignment="1">
      <alignment horizontal="right" vertical="center"/>
    </xf>
    <xf numFmtId="38" fontId="8" fillId="0" borderId="1" xfId="3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left"/>
    </xf>
    <xf numFmtId="0" fontId="2" fillId="0" borderId="6" xfId="1" applyFont="1" applyFill="1" applyBorder="1" applyAlignment="1">
      <alignment horizontal="left" wrapText="1"/>
    </xf>
    <xf numFmtId="0" fontId="2" fillId="0" borderId="12" xfId="1" applyFont="1" applyFill="1" applyBorder="1" applyAlignment="1">
      <alignment horizontal="left" wrapText="1"/>
    </xf>
    <xf numFmtId="38" fontId="8" fillId="0" borderId="6" xfId="3" applyNumberFormat="1" applyFont="1" applyFill="1" applyBorder="1" applyAlignment="1">
      <alignment horizontal="center" vertical="center"/>
    </xf>
    <xf numFmtId="38" fontId="6" fillId="0" borderId="1" xfId="3" applyNumberFormat="1" applyFont="1" applyFill="1" applyBorder="1" applyAlignment="1">
      <alignment horizontal="center" vertical="center" wrapText="1"/>
    </xf>
    <xf numFmtId="167" fontId="8" fillId="0" borderId="6" xfId="3" applyNumberFormat="1" applyFont="1" applyFill="1" applyBorder="1" applyAlignment="1">
      <alignment horizontal="center" vertical="center"/>
    </xf>
    <xf numFmtId="40" fontId="6" fillId="0" borderId="1" xfId="3" applyNumberFormat="1" applyFont="1" applyFill="1" applyBorder="1" applyAlignment="1">
      <alignment horizontal="center" vertical="center" wrapText="1"/>
    </xf>
    <xf numFmtId="40" fontId="8" fillId="0" borderId="1" xfId="3" applyNumberFormat="1" applyFont="1" applyFill="1" applyBorder="1" applyAlignment="1">
      <alignment horizontal="right" vertical="center"/>
    </xf>
    <xf numFmtId="40" fontId="2" fillId="0" borderId="1" xfId="3" applyNumberFormat="1" applyFont="1" applyFill="1" applyBorder="1" applyAlignment="1">
      <alignment horizontal="center" vertical="center" wrapText="1"/>
    </xf>
    <xf numFmtId="40" fontId="9" fillId="0" borderId="1" xfId="1" applyNumberFormat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right" wrapText="1"/>
    </xf>
    <xf numFmtId="0" fontId="6" fillId="0" borderId="3" xfId="1" applyFont="1" applyFill="1" applyBorder="1" applyAlignment="1">
      <alignment horizontal="right" vertical="center" wrapText="1"/>
    </xf>
    <xf numFmtId="0" fontId="6" fillId="0" borderId="6" xfId="1" applyFont="1" applyFill="1" applyBorder="1" applyAlignment="1">
      <alignment horizontal="right" vertical="center" wrapText="1"/>
    </xf>
    <xf numFmtId="0" fontId="6" fillId="0" borderId="12" xfId="1" applyFont="1" applyFill="1" applyBorder="1" applyAlignment="1">
      <alignment horizontal="center" vertical="center" wrapText="1"/>
    </xf>
    <xf numFmtId="40" fontId="8" fillId="0" borderId="0" xfId="1" applyNumberFormat="1" applyFont="1" applyFill="1" applyBorder="1" applyAlignment="1">
      <alignment horizontal="right" vertical="center"/>
    </xf>
    <xf numFmtId="0" fontId="2" fillId="0" borderId="0" xfId="3" applyFont="1" applyFill="1"/>
    <xf numFmtId="0" fontId="2" fillId="0" borderId="0" xfId="3" applyFont="1" applyFill="1" applyAlignment="1">
      <alignment horizontal="center" vertical="center"/>
    </xf>
    <xf numFmtId="40" fontId="2" fillId="0" borderId="0" xfId="3" applyNumberFormat="1" applyFont="1" applyFill="1" applyAlignment="1">
      <alignment horizontal="center" vertical="center"/>
    </xf>
    <xf numFmtId="49" fontId="6" fillId="0" borderId="0" xfId="3" applyNumberFormat="1" applyFont="1" applyFill="1" applyAlignment="1">
      <alignment horizontal="left"/>
    </xf>
    <xf numFmtId="49" fontId="6" fillId="0" borderId="0" xfId="3" applyNumberFormat="1" applyFont="1" applyFill="1" applyAlignment="1">
      <alignment horizontal="center" vertical="center"/>
    </xf>
    <xf numFmtId="40" fontId="2" fillId="0" borderId="0" xfId="3" applyNumberFormat="1" applyFont="1" applyFill="1"/>
    <xf numFmtId="0" fontId="6" fillId="0" borderId="0" xfId="3" applyFont="1" applyFill="1"/>
    <xf numFmtId="0" fontId="2" fillId="0" borderId="0" xfId="1" applyFont="1" applyFill="1" applyAlignment="1"/>
    <xf numFmtId="0" fontId="11" fillId="0" borderId="1" xfId="0" applyFont="1" applyBorder="1"/>
    <xf numFmtId="43" fontId="12" fillId="0" borderId="0" xfId="1" applyNumberFormat="1" applyFont="1" applyAlignment="1">
      <alignment vertical="top" wrapText="1"/>
    </xf>
    <xf numFmtId="3" fontId="12" fillId="0" borderId="0" xfId="1" applyNumberFormat="1" applyFont="1" applyAlignment="1">
      <alignment vertical="top" wrapText="1"/>
    </xf>
    <xf numFmtId="0" fontId="11" fillId="0" borderId="11" xfId="0" applyFont="1" applyBorder="1"/>
    <xf numFmtId="43" fontId="13" fillId="0" borderId="0" xfId="1" applyNumberFormat="1" applyFont="1" applyAlignment="1">
      <alignment horizontal="center" vertical="top" wrapText="1"/>
    </xf>
    <xf numFmtId="43" fontId="12" fillId="0" borderId="0" xfId="0" applyNumberFormat="1" applyFont="1" applyAlignment="1">
      <alignment horizontal="center" vertical="top" wrapText="1"/>
    </xf>
    <xf numFmtId="43" fontId="12" fillId="0" borderId="0" xfId="1" applyNumberFormat="1" applyFont="1" applyAlignment="1">
      <alignment horizontal="right" vertical="top" wrapText="1"/>
    </xf>
    <xf numFmtId="43" fontId="12" fillId="0" borderId="0" xfId="1" applyNumberFormat="1" applyFont="1" applyAlignment="1">
      <alignment horizontal="left" vertical="top" wrapText="1"/>
    </xf>
    <xf numFmtId="168" fontId="14" fillId="0" borderId="0" xfId="0" applyNumberFormat="1" applyFont="1" applyAlignment="1">
      <alignment horizontal="right" vertical="top" wrapText="1"/>
    </xf>
    <xf numFmtId="168" fontId="14" fillId="0" borderId="0" xfId="1" applyNumberFormat="1" applyFont="1" applyAlignment="1">
      <alignment horizontal="right" vertical="top" wrapText="1"/>
    </xf>
    <xf numFmtId="43" fontId="14" fillId="0" borderId="0" xfId="1" applyNumberFormat="1" applyFont="1" applyAlignment="1">
      <alignment vertical="top" wrapText="1"/>
    </xf>
    <xf numFmtId="168" fontId="15" fillId="0" borderId="0" xfId="1" applyNumberFormat="1" applyFont="1" applyAlignment="1">
      <alignment horizontal="right" vertical="top" wrapText="1"/>
    </xf>
    <xf numFmtId="168" fontId="15" fillId="0" borderId="0" xfId="0" applyNumberFormat="1" applyFont="1" applyBorder="1" applyAlignment="1">
      <alignment horizontal="right" vertical="top" wrapText="1"/>
    </xf>
    <xf numFmtId="3" fontId="16" fillId="0" borderId="0" xfId="1" applyNumberFormat="1" applyFont="1" applyAlignment="1">
      <alignment vertical="top" wrapText="1"/>
    </xf>
    <xf numFmtId="168" fontId="13" fillId="0" borderId="1" xfId="1" applyNumberFormat="1" applyFont="1" applyBorder="1" applyAlignment="1">
      <alignment vertical="top" wrapText="1"/>
    </xf>
    <xf numFmtId="43" fontId="13" fillId="0" borderId="1" xfId="1" applyNumberFormat="1" applyFont="1" applyBorder="1" applyAlignment="1">
      <alignment horizontal="center" vertical="top" wrapText="1"/>
    </xf>
    <xf numFmtId="1" fontId="12" fillId="0" borderId="2" xfId="1" applyNumberFormat="1" applyFont="1" applyBorder="1" applyAlignment="1">
      <alignment horizontal="center" vertical="top" wrapText="1"/>
    </xf>
    <xf numFmtId="43" fontId="12" fillId="0" borderId="2" xfId="1" applyNumberFormat="1" applyFont="1" applyBorder="1" applyAlignment="1">
      <alignment vertical="top" wrapText="1"/>
    </xf>
    <xf numFmtId="169" fontId="11" fillId="0" borderId="1" xfId="0" applyNumberFormat="1" applyFont="1" applyBorder="1" applyAlignment="1">
      <alignment horizontal="right"/>
    </xf>
    <xf numFmtId="43" fontId="12" fillId="3" borderId="1" xfId="1" applyNumberFormat="1" applyFont="1" applyFill="1" applyBorder="1" applyAlignment="1">
      <alignment horizontal="right" vertical="top" wrapText="1"/>
    </xf>
    <xf numFmtId="169" fontId="11" fillId="0" borderId="11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168" fontId="12" fillId="0" borderId="1" xfId="1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169" fontId="11" fillId="0" borderId="10" xfId="0" applyNumberFormat="1" applyFont="1" applyBorder="1" applyAlignment="1">
      <alignment horizontal="right"/>
    </xf>
    <xf numFmtId="169" fontId="12" fillId="4" borderId="12" xfId="0" applyNumberFormat="1" applyFont="1" applyFill="1" applyBorder="1" applyAlignment="1">
      <alignment horizontal="right" vertical="center" wrapText="1"/>
    </xf>
    <xf numFmtId="168" fontId="17" fillId="0" borderId="1" xfId="1" applyNumberFormat="1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center"/>
    </xf>
    <xf numFmtId="0" fontId="18" fillId="0" borderId="1" xfId="9" applyFont="1" applyFill="1" applyBorder="1"/>
    <xf numFmtId="169" fontId="18" fillId="0" borderId="1" xfId="9" applyNumberFormat="1" applyFont="1" applyFill="1" applyBorder="1" applyAlignment="1">
      <alignment horizontal="right"/>
    </xf>
    <xf numFmtId="168" fontId="17" fillId="0" borderId="11" xfId="1" applyNumberFormat="1" applyFont="1" applyBorder="1" applyAlignment="1">
      <alignment vertical="top" wrapText="1"/>
    </xf>
    <xf numFmtId="43" fontId="13" fillId="0" borderId="1" xfId="1" applyNumberFormat="1" applyFont="1" applyBorder="1" applyAlignment="1">
      <alignment vertical="top" wrapText="1"/>
    </xf>
    <xf numFmtId="2" fontId="13" fillId="0" borderId="1" xfId="1" applyNumberFormat="1" applyFont="1" applyBorder="1" applyAlignment="1">
      <alignment vertical="top" wrapText="1"/>
    </xf>
    <xf numFmtId="43" fontId="13" fillId="0" borderId="1" xfId="1" applyNumberFormat="1" applyFont="1" applyBorder="1" applyAlignment="1">
      <alignment horizontal="right" vertical="top" wrapText="1"/>
    </xf>
    <xf numFmtId="2" fontId="13" fillId="0" borderId="1" xfId="1" applyNumberFormat="1" applyFont="1" applyBorder="1" applyAlignment="1">
      <alignment horizontal="right" vertical="top" wrapText="1"/>
    </xf>
    <xf numFmtId="1" fontId="13" fillId="0" borderId="1" xfId="1" applyNumberFormat="1" applyFont="1" applyBorder="1" applyAlignment="1">
      <alignment vertical="top" wrapText="1"/>
    </xf>
    <xf numFmtId="43" fontId="12" fillId="0" borderId="1" xfId="1" applyNumberFormat="1" applyFont="1" applyBorder="1" applyAlignment="1">
      <alignment horizontal="right" vertical="top" wrapText="1"/>
    </xf>
    <xf numFmtId="168" fontId="12" fillId="0" borderId="1" xfId="1" applyNumberFormat="1" applyFont="1" applyBorder="1" applyAlignment="1">
      <alignment vertical="top" wrapText="1"/>
    </xf>
    <xf numFmtId="43" fontId="12" fillId="3" borderId="1" xfId="1" applyNumberFormat="1" applyFont="1" applyFill="1" applyBorder="1" applyAlignment="1">
      <alignment vertical="top" wrapText="1"/>
    </xf>
    <xf numFmtId="1" fontId="12" fillId="3" borderId="1" xfId="1" applyNumberFormat="1" applyFont="1" applyFill="1" applyBorder="1" applyAlignment="1">
      <alignment horizontal="center" vertical="top" wrapText="1"/>
    </xf>
    <xf numFmtId="2" fontId="19" fillId="0" borderId="1" xfId="1" applyNumberFormat="1" applyFont="1" applyBorder="1" applyAlignment="1">
      <alignment horizontal="right" vertical="top" wrapText="1"/>
    </xf>
    <xf numFmtId="43" fontId="12" fillId="4" borderId="1" xfId="0" applyNumberFormat="1" applyFont="1" applyFill="1" applyBorder="1" applyAlignment="1">
      <alignment vertical="top" wrapText="1"/>
    </xf>
    <xf numFmtId="1" fontId="20" fillId="4" borderId="1" xfId="0" applyNumberFormat="1" applyFont="1" applyFill="1" applyBorder="1" applyAlignment="1">
      <alignment horizontal="center" vertical="top" wrapText="1"/>
    </xf>
    <xf numFmtId="2" fontId="12" fillId="3" borderId="1" xfId="1" applyNumberFormat="1" applyFont="1" applyFill="1" applyBorder="1" applyAlignment="1">
      <alignment horizontal="right" vertical="top" wrapText="1"/>
    </xf>
    <xf numFmtId="3" fontId="12" fillId="3" borderId="1" xfId="1" applyNumberFormat="1" applyFont="1" applyFill="1" applyBorder="1" applyAlignment="1">
      <alignment horizontal="center" vertical="top" wrapText="1"/>
    </xf>
    <xf numFmtId="0" fontId="21" fillId="0" borderId="10" xfId="9" applyFont="1" applyFill="1" applyBorder="1"/>
    <xf numFmtId="0" fontId="18" fillId="0" borderId="1" xfId="9" applyFont="1" applyFill="1" applyBorder="1" applyAlignment="1">
      <alignment horizontal="center" vertical="center"/>
    </xf>
    <xf numFmtId="169" fontId="21" fillId="0" borderId="1" xfId="9" applyNumberFormat="1" applyFont="1" applyFill="1" applyBorder="1" applyAlignment="1">
      <alignment horizontal="right"/>
    </xf>
    <xf numFmtId="169" fontId="22" fillId="0" borderId="1" xfId="9" applyNumberFormat="1" applyFont="1" applyFill="1" applyBorder="1" applyAlignment="1">
      <alignment horizontal="right"/>
    </xf>
    <xf numFmtId="43" fontId="17" fillId="3" borderId="1" xfId="1" applyNumberFormat="1" applyFont="1" applyFill="1" applyBorder="1" applyAlignment="1">
      <alignment horizontal="right" vertical="top" wrapText="1"/>
    </xf>
    <xf numFmtId="0" fontId="11" fillId="0" borderId="11" xfId="0" applyFont="1" applyBorder="1" applyAlignment="1">
      <alignment horizontal="center" vertical="center"/>
    </xf>
    <xf numFmtId="0" fontId="18" fillId="0" borderId="1" xfId="9" applyFont="1" applyFill="1" applyBorder="1" applyAlignment="1">
      <alignment vertical="center"/>
    </xf>
    <xf numFmtId="169" fontId="23" fillId="0" borderId="1" xfId="0" applyNumberFormat="1" applyFont="1" applyBorder="1" applyAlignment="1">
      <alignment horizontal="right"/>
    </xf>
    <xf numFmtId="3" fontId="13" fillId="0" borderId="1" xfId="1" applyNumberFormat="1" applyFont="1" applyBorder="1" applyAlignment="1">
      <alignment horizontal="center" vertical="top" wrapText="1"/>
    </xf>
    <xf numFmtId="3" fontId="12" fillId="0" borderId="1" xfId="1" applyNumberFormat="1" applyFont="1" applyBorder="1" applyAlignment="1">
      <alignment horizontal="center" vertical="top" wrapText="1"/>
    </xf>
    <xf numFmtId="3" fontId="12" fillId="0" borderId="1" xfId="1" applyNumberFormat="1" applyFont="1" applyBorder="1" applyAlignment="1">
      <alignment vertical="top" wrapText="1"/>
    </xf>
    <xf numFmtId="2" fontId="12" fillId="0" borderId="1" xfId="1" applyNumberFormat="1" applyFont="1" applyBorder="1" applyAlignment="1">
      <alignment horizontal="right" vertical="top" wrapText="1"/>
    </xf>
    <xf numFmtId="3" fontId="13" fillId="0" borderId="1" xfId="1" applyNumberFormat="1" applyFont="1" applyBorder="1" applyAlignment="1">
      <alignment vertical="top" wrapText="1"/>
    </xf>
    <xf numFmtId="3" fontId="12" fillId="0" borderId="0" xfId="1" applyNumberFormat="1" applyFont="1" applyBorder="1" applyAlignment="1">
      <alignment vertical="top" wrapText="1"/>
    </xf>
    <xf numFmtId="3" fontId="12" fillId="0" borderId="1" xfId="0" applyNumberFormat="1" applyFont="1" applyBorder="1" applyAlignment="1">
      <alignment vertical="top" wrapText="1"/>
    </xf>
    <xf numFmtId="4" fontId="12" fillId="0" borderId="1" xfId="1" applyNumberFormat="1" applyFont="1" applyBorder="1" applyAlignment="1">
      <alignment horizontal="center" vertical="top" wrapText="1"/>
    </xf>
    <xf numFmtId="2" fontId="17" fillId="0" borderId="1" xfId="1" applyNumberFormat="1" applyFont="1" applyBorder="1" applyAlignment="1">
      <alignment horizontal="right" vertical="top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40" fontId="8" fillId="0" borderId="2" xfId="1" applyNumberFormat="1" applyFont="1" applyFill="1" applyBorder="1" applyAlignment="1">
      <alignment horizontal="right" vertical="center"/>
    </xf>
    <xf numFmtId="40" fontId="8" fillId="0" borderId="11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/>
    </xf>
    <xf numFmtId="0" fontId="2" fillId="0" borderId="6" xfId="1" applyFont="1" applyFill="1" applyBorder="1" applyAlignment="1">
      <alignment horizontal="left"/>
    </xf>
    <xf numFmtId="0" fontId="2" fillId="0" borderId="12" xfId="1" applyFont="1" applyFill="1" applyBorder="1" applyAlignment="1">
      <alignment horizontal="left"/>
    </xf>
    <xf numFmtId="0" fontId="2" fillId="0" borderId="3" xfId="3" applyFont="1" applyFill="1" applyBorder="1" applyAlignment="1">
      <alignment horizontal="left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2" fillId="0" borderId="12" xfId="3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left" wrapText="1"/>
    </xf>
    <xf numFmtId="0" fontId="2" fillId="0" borderId="6" xfId="1" applyFont="1" applyFill="1" applyBorder="1" applyAlignment="1">
      <alignment horizontal="left" wrapText="1"/>
    </xf>
    <xf numFmtId="0" fontId="6" fillId="0" borderId="3" xfId="1" applyFont="1" applyFill="1" applyBorder="1" applyAlignment="1">
      <alignment horizontal="left"/>
    </xf>
    <xf numFmtId="0" fontId="6" fillId="0" borderId="6" xfId="1" applyFont="1" applyFill="1" applyBorder="1" applyAlignment="1">
      <alignment horizontal="left"/>
    </xf>
    <xf numFmtId="0" fontId="6" fillId="0" borderId="12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left" wrapText="1"/>
    </xf>
    <xf numFmtId="0" fontId="6" fillId="0" borderId="3" xfId="3" applyFont="1" applyBorder="1" applyAlignment="1">
      <alignment horizontal="left" vertical="top" wrapText="1"/>
    </xf>
    <xf numFmtId="0" fontId="6" fillId="0" borderId="6" xfId="3" applyFont="1" applyBorder="1" applyAlignment="1">
      <alignment horizontal="left" vertical="top" wrapText="1"/>
    </xf>
    <xf numFmtId="0" fontId="6" fillId="0" borderId="12" xfId="3" applyFont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wrapText="1"/>
    </xf>
    <xf numFmtId="0" fontId="6" fillId="0" borderId="3" xfId="1" applyFont="1" applyFill="1" applyBorder="1" applyAlignment="1">
      <alignment horizontal="left" vertical="top" wrapText="1"/>
    </xf>
    <xf numFmtId="0" fontId="6" fillId="0" borderId="6" xfId="1" applyFont="1" applyFill="1" applyBorder="1" applyAlignment="1">
      <alignment horizontal="left" vertical="top" wrapText="1"/>
    </xf>
    <xf numFmtId="0" fontId="6" fillId="0" borderId="12" xfId="1" applyFont="1" applyFill="1" applyBorder="1" applyAlignment="1">
      <alignment horizontal="left" vertical="top" wrapText="1"/>
    </xf>
    <xf numFmtId="0" fontId="8" fillId="0" borderId="3" xfId="1" applyFont="1" applyFill="1" applyBorder="1" applyAlignment="1">
      <alignment horizontal="center"/>
    </xf>
    <xf numFmtId="0" fontId="8" fillId="0" borderId="6" xfId="1" applyFont="1" applyFill="1" applyBorder="1" applyAlignment="1">
      <alignment horizontal="center"/>
    </xf>
    <xf numFmtId="0" fontId="8" fillId="0" borderId="12" xfId="1" applyFont="1" applyFill="1" applyBorder="1" applyAlignment="1">
      <alignment horizontal="center"/>
    </xf>
    <xf numFmtId="0" fontId="10" fillId="0" borderId="1" xfId="1" applyFont="1" applyFill="1" applyBorder="1" applyAlignment="1">
      <alignment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/>
    </xf>
    <xf numFmtId="0" fontId="6" fillId="0" borderId="1" xfId="1" applyFont="1" applyFill="1" applyBorder="1" applyAlignment="1">
      <alignment horizontal="left" vertical="top" wrapText="1"/>
    </xf>
    <xf numFmtId="0" fontId="8" fillId="0" borderId="3" xfId="1" applyFont="1" applyFill="1" applyBorder="1" applyAlignment="1">
      <alignment horizontal="right" vertical="center" wrapText="1"/>
    </xf>
    <xf numFmtId="0" fontId="8" fillId="0" borderId="6" xfId="1" applyFont="1" applyFill="1" applyBorder="1" applyAlignment="1">
      <alignment horizontal="right" vertical="center" wrapText="1"/>
    </xf>
    <xf numFmtId="0" fontId="8" fillId="0" borderId="12" xfId="1" applyFont="1" applyFill="1" applyBorder="1" applyAlignment="1">
      <alignment horizontal="right" vertical="center" wrapText="1"/>
    </xf>
    <xf numFmtId="0" fontId="6" fillId="0" borderId="3" xfId="1" applyFont="1" applyFill="1" applyBorder="1" applyAlignment="1">
      <alignment horizontal="right" wrapText="1"/>
    </xf>
    <xf numFmtId="0" fontId="6" fillId="0" borderId="6" xfId="1" applyFont="1" applyFill="1" applyBorder="1" applyAlignment="1">
      <alignment horizontal="right" wrapText="1"/>
    </xf>
    <xf numFmtId="0" fontId="6" fillId="0" borderId="12" xfId="1" applyFont="1" applyFill="1" applyBorder="1" applyAlignment="1">
      <alignment horizontal="right" wrapText="1"/>
    </xf>
    <xf numFmtId="0" fontId="6" fillId="0" borderId="1" xfId="1" applyFont="1" applyFill="1" applyBorder="1" applyAlignment="1">
      <alignment horizontal="right" vertical="center" wrapText="1"/>
    </xf>
    <xf numFmtId="43" fontId="13" fillId="0" borderId="1" xfId="1" applyNumberFormat="1" applyFont="1" applyBorder="1" applyAlignment="1">
      <alignment horizontal="right" vertical="top" wrapText="1"/>
    </xf>
    <xf numFmtId="43" fontId="12" fillId="0" borderId="0" xfId="1" applyNumberFormat="1" applyFont="1" applyAlignment="1">
      <alignment horizontal="center" vertical="center" wrapText="1"/>
    </xf>
    <xf numFmtId="168" fontId="17" fillId="0" borderId="1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right" vertical="top" wrapText="1"/>
    </xf>
    <xf numFmtId="43" fontId="15" fillId="0" borderId="1" xfId="0" applyNumberFormat="1" applyFont="1" applyBorder="1" applyAlignment="1">
      <alignment horizontal="right" vertical="top" wrapText="1"/>
    </xf>
    <xf numFmtId="168" fontId="12" fillId="0" borderId="13" xfId="1" applyNumberFormat="1" applyFont="1" applyBorder="1" applyAlignment="1">
      <alignment horizontal="center" vertical="center" wrapText="1"/>
    </xf>
    <xf numFmtId="168" fontId="12" fillId="0" borderId="11" xfId="1" applyNumberFormat="1" applyFont="1" applyBorder="1" applyAlignment="1">
      <alignment horizontal="center" vertical="center" wrapText="1"/>
    </xf>
    <xf numFmtId="168" fontId="17" fillId="0" borderId="2" xfId="1" applyNumberFormat="1" applyFont="1" applyBorder="1" applyAlignment="1">
      <alignment horizontal="center" vertical="center" wrapText="1"/>
    </xf>
    <xf numFmtId="168" fontId="17" fillId="0" borderId="11" xfId="1" applyNumberFormat="1" applyFont="1" applyBorder="1" applyAlignment="1">
      <alignment horizontal="center" vertical="center" wrapText="1"/>
    </xf>
    <xf numFmtId="43" fontId="12" fillId="0" borderId="1" xfId="1" applyNumberFormat="1" applyFont="1" applyBorder="1" applyAlignment="1">
      <alignment horizontal="center" vertical="top" wrapText="1"/>
    </xf>
    <xf numFmtId="43" fontId="12" fillId="0" borderId="1" xfId="1" applyNumberFormat="1" applyFont="1" applyBorder="1" applyAlignment="1">
      <alignment horizontal="center" vertical="center" wrapText="1"/>
    </xf>
    <xf numFmtId="168" fontId="12" fillId="0" borderId="2" xfId="1" applyNumberFormat="1" applyFont="1" applyBorder="1" applyAlignment="1">
      <alignment horizontal="center" vertical="center" wrapText="1"/>
    </xf>
    <xf numFmtId="43" fontId="14" fillId="0" borderId="0" xfId="1" applyNumberFormat="1" applyFont="1" applyAlignment="1">
      <alignment vertical="top" wrapText="1"/>
    </xf>
    <xf numFmtId="43" fontId="15" fillId="0" borderId="0" xfId="1" applyNumberFormat="1" applyFont="1" applyAlignment="1">
      <alignment vertical="top" wrapText="1"/>
    </xf>
    <xf numFmtId="43" fontId="14" fillId="0" borderId="0" xfId="1" applyNumberFormat="1" applyFont="1" applyAlignment="1">
      <alignment horizontal="left" vertical="top" wrapText="1"/>
    </xf>
    <xf numFmtId="43" fontId="13" fillId="0" borderId="0" xfId="1" applyNumberFormat="1" applyFont="1" applyAlignment="1">
      <alignment horizontal="center" vertical="top" wrapText="1"/>
    </xf>
    <xf numFmtId="43" fontId="13" fillId="2" borderId="0" xfId="1" applyNumberFormat="1" applyFont="1" applyFill="1" applyAlignment="1">
      <alignment horizontal="center" vertical="top" wrapText="1"/>
    </xf>
    <xf numFmtId="43" fontId="12" fillId="0" borderId="0" xfId="1" applyNumberFormat="1" applyFont="1" applyAlignment="1">
      <alignment horizontal="left" vertical="top" wrapText="1"/>
    </xf>
    <xf numFmtId="43" fontId="14" fillId="0" borderId="0" xfId="0" applyNumberFormat="1" applyFont="1" applyAlignment="1">
      <alignment horizontal="left" vertical="top" wrapText="1"/>
    </xf>
  </cellXfs>
  <cellStyles count="30">
    <cellStyle name="Денежный 2" xfId="8"/>
    <cellStyle name="Денежный 2 2" xfId="10"/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6 2" xfId="18"/>
    <cellStyle name="Обычный 17" xfId="9"/>
    <cellStyle name="Обычный 18" xfId="19"/>
    <cellStyle name="Обычный 19" xfId="20"/>
    <cellStyle name="Обычный 2" xfId="3"/>
    <cellStyle name="Обычный 2 2" xfId="1"/>
    <cellStyle name="Обычный 2 3" xfId="21"/>
    <cellStyle name="Обычный 3" xfId="4"/>
    <cellStyle name="Обычный 3 2" xfId="22"/>
    <cellStyle name="Обычный 4" xfId="23"/>
    <cellStyle name="Обычный 4 2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Процентный 2" xfId="7"/>
    <cellStyle name="Финансовый 2" xfId="5"/>
    <cellStyle name="Финансовый 2 2" xfId="2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tabSelected="1" workbookViewId="0">
      <selection activeCell="E82" sqref="E82"/>
    </sheetView>
  </sheetViews>
  <sheetFormatPr defaultRowHeight="12.75" x14ac:dyDescent="0.2"/>
  <cols>
    <col min="1" max="1" width="10" style="71" customWidth="1"/>
    <col min="2" max="2" width="9.140625" style="1" customWidth="1"/>
    <col min="3" max="3" width="52.7109375" style="1" customWidth="1"/>
    <col min="4" max="4" width="8" style="23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60.75" customHeight="1" x14ac:dyDescent="0.2">
      <c r="A1" s="134" t="s">
        <v>0</v>
      </c>
      <c r="B1" s="134"/>
      <c r="C1" s="134"/>
      <c r="D1" s="134"/>
      <c r="E1" s="134"/>
    </row>
    <row r="2" spans="1:5" x14ac:dyDescent="0.2">
      <c r="A2" s="135" t="s">
        <v>1</v>
      </c>
      <c r="B2" s="135"/>
      <c r="C2" s="2">
        <f>C3+C4</f>
        <v>4129.91</v>
      </c>
      <c r="D2" s="3"/>
    </row>
    <row r="3" spans="1:5" x14ac:dyDescent="0.2">
      <c r="A3" s="136" t="s">
        <v>2</v>
      </c>
      <c r="B3" s="136"/>
      <c r="C3" s="5">
        <v>4129.91</v>
      </c>
      <c r="D3" s="3"/>
      <c r="E3" s="6"/>
    </row>
    <row r="4" spans="1:5" x14ac:dyDescent="0.2">
      <c r="A4" s="136" t="s">
        <v>3</v>
      </c>
      <c r="B4" s="136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37" t="s">
        <v>4</v>
      </c>
      <c r="B6" s="138"/>
      <c r="C6" s="139"/>
      <c r="D6" s="143" t="s">
        <v>5</v>
      </c>
      <c r="E6" s="145">
        <f>E15+E19+E27</f>
        <v>2520391.71</v>
      </c>
    </row>
    <row r="7" spans="1:5" x14ac:dyDescent="0.2">
      <c r="A7" s="140"/>
      <c r="B7" s="141"/>
      <c r="C7" s="142"/>
      <c r="D7" s="144"/>
      <c r="E7" s="146"/>
    </row>
    <row r="8" spans="1:5" x14ac:dyDescent="0.2">
      <c r="A8" s="148" t="s">
        <v>6</v>
      </c>
      <c r="B8" s="148"/>
      <c r="C8" s="148"/>
      <c r="D8" s="148"/>
      <c r="E8" s="148"/>
    </row>
    <row r="9" spans="1:5" x14ac:dyDescent="0.2">
      <c r="A9" s="149" t="s">
        <v>7</v>
      </c>
      <c r="B9" s="150"/>
      <c r="C9" s="151"/>
      <c r="D9" s="10">
        <v>12.22</v>
      </c>
      <c r="E9" s="11">
        <v>605609.04</v>
      </c>
    </row>
    <row r="10" spans="1:5" x14ac:dyDescent="0.2">
      <c r="A10" s="152" t="s">
        <v>8</v>
      </c>
      <c r="B10" s="152"/>
      <c r="C10" s="152"/>
      <c r="D10" s="12">
        <v>2.12</v>
      </c>
      <c r="E10" s="11">
        <f>86562.62</f>
        <v>86562.62</v>
      </c>
    </row>
    <row r="11" spans="1:5" ht="12.75" customHeight="1" x14ac:dyDescent="0.2">
      <c r="A11" s="153" t="s">
        <v>9</v>
      </c>
      <c r="B11" s="154"/>
      <c r="C11" s="155"/>
      <c r="D11" s="12">
        <v>0.84</v>
      </c>
      <c r="E11" s="11">
        <v>16759.48</v>
      </c>
    </row>
    <row r="12" spans="1:5" x14ac:dyDescent="0.2">
      <c r="A12" s="153" t="s">
        <v>10</v>
      </c>
      <c r="B12" s="154"/>
      <c r="C12" s="155"/>
      <c r="D12" s="12">
        <v>1.1100000000000001</v>
      </c>
      <c r="E12" s="11">
        <v>55010.400000000001</v>
      </c>
    </row>
    <row r="13" spans="1:5" x14ac:dyDescent="0.2">
      <c r="A13" s="152" t="s">
        <v>11</v>
      </c>
      <c r="B13" s="152"/>
      <c r="C13" s="152"/>
      <c r="D13" s="12"/>
      <c r="E13" s="11"/>
    </row>
    <row r="14" spans="1:5" ht="12.75" customHeight="1" x14ac:dyDescent="0.2">
      <c r="A14" s="156" t="s">
        <v>12</v>
      </c>
      <c r="B14" s="157"/>
      <c r="C14" s="158"/>
      <c r="D14" s="12"/>
      <c r="E14" s="11"/>
    </row>
    <row r="15" spans="1:5" x14ac:dyDescent="0.2">
      <c r="A15" s="147" t="s">
        <v>13</v>
      </c>
      <c r="B15" s="147"/>
      <c r="C15" s="147"/>
      <c r="D15" s="12"/>
      <c r="E15" s="13">
        <f>SUM(E9:E14)</f>
        <v>763941.54</v>
      </c>
    </row>
    <row r="16" spans="1:5" x14ac:dyDescent="0.2">
      <c r="A16" s="148" t="s">
        <v>14</v>
      </c>
      <c r="B16" s="148"/>
      <c r="C16" s="148"/>
      <c r="D16" s="148"/>
      <c r="E16" s="148"/>
    </row>
    <row r="17" spans="1:5" x14ac:dyDescent="0.2">
      <c r="A17" s="159" t="s">
        <v>15</v>
      </c>
      <c r="B17" s="159"/>
      <c r="C17" s="159"/>
      <c r="D17" s="14">
        <v>4.04</v>
      </c>
      <c r="E17" s="15">
        <v>200217.84</v>
      </c>
    </row>
    <row r="18" spans="1:5" x14ac:dyDescent="0.2">
      <c r="A18" s="160" t="s">
        <v>16</v>
      </c>
      <c r="B18" s="161"/>
      <c r="C18" s="161"/>
      <c r="D18" s="12"/>
      <c r="E18" s="15"/>
    </row>
    <row r="19" spans="1:5" ht="12.75" customHeight="1" x14ac:dyDescent="0.2">
      <c r="A19" s="147" t="s">
        <v>17</v>
      </c>
      <c r="B19" s="147"/>
      <c r="C19" s="147"/>
      <c r="D19" s="10"/>
      <c r="E19" s="13">
        <f>E17+E18</f>
        <v>200217.84</v>
      </c>
    </row>
    <row r="20" spans="1:5" ht="12.75" hidden="1" customHeight="1" x14ac:dyDescent="0.2">
      <c r="A20" s="162" t="s">
        <v>18</v>
      </c>
      <c r="B20" s="163"/>
      <c r="C20" s="164"/>
      <c r="D20" s="10"/>
      <c r="E20" s="16">
        <v>0</v>
      </c>
    </row>
    <row r="21" spans="1:5" ht="12.75" hidden="1" customHeight="1" x14ac:dyDescent="0.2">
      <c r="A21" s="162" t="s">
        <v>19</v>
      </c>
      <c r="B21" s="163"/>
      <c r="C21" s="164"/>
      <c r="D21" s="10"/>
      <c r="E21" s="16">
        <v>0</v>
      </c>
    </row>
    <row r="22" spans="1:5" ht="12.75" customHeight="1" x14ac:dyDescent="0.2">
      <c r="A22" s="165" t="s">
        <v>20</v>
      </c>
      <c r="B22" s="165"/>
      <c r="C22" s="165"/>
      <c r="D22" s="165"/>
      <c r="E22" s="165"/>
    </row>
    <row r="23" spans="1:5" ht="12.75" customHeight="1" x14ac:dyDescent="0.2">
      <c r="A23" s="17" t="s">
        <v>21</v>
      </c>
      <c r="B23" s="18"/>
      <c r="C23" s="18"/>
      <c r="D23" s="19"/>
      <c r="E23" s="15">
        <v>878585.06</v>
      </c>
    </row>
    <row r="24" spans="1:5" ht="12.75" customHeight="1" x14ac:dyDescent="0.2">
      <c r="A24" s="17" t="s">
        <v>22</v>
      </c>
      <c r="B24" s="18"/>
      <c r="C24" s="18"/>
      <c r="D24" s="19"/>
      <c r="E24" s="15">
        <f>257039.14+154413.85</f>
        <v>411452.99</v>
      </c>
    </row>
    <row r="25" spans="1:5" ht="12.75" customHeight="1" x14ac:dyDescent="0.2">
      <c r="A25" s="17" t="s">
        <v>23</v>
      </c>
      <c r="B25" s="18"/>
      <c r="C25" s="18"/>
      <c r="D25" s="19"/>
      <c r="E25" s="15">
        <v>74653.240000000005</v>
      </c>
    </row>
    <row r="26" spans="1:5" ht="12.75" customHeight="1" x14ac:dyDescent="0.2">
      <c r="A26" s="17" t="s">
        <v>24</v>
      </c>
      <c r="B26" s="18"/>
      <c r="C26" s="18"/>
      <c r="D26" s="19"/>
      <c r="E26" s="15">
        <v>191541.04</v>
      </c>
    </row>
    <row r="27" spans="1:5" s="21" customFormat="1" ht="12.75" customHeight="1" x14ac:dyDescent="0.2">
      <c r="A27" s="162" t="s">
        <v>25</v>
      </c>
      <c r="B27" s="163"/>
      <c r="C27" s="164"/>
      <c r="D27" s="19"/>
      <c r="E27" s="20">
        <f>SUM(E23:E26)</f>
        <v>1556232.33</v>
      </c>
    </row>
    <row r="28" spans="1:5" x14ac:dyDescent="0.2">
      <c r="A28" s="22"/>
    </row>
    <row r="29" spans="1:5" x14ac:dyDescent="0.2">
      <c r="A29" s="137" t="s">
        <v>26</v>
      </c>
      <c r="B29" s="166"/>
      <c r="C29" s="167"/>
      <c r="D29" s="24"/>
      <c r="E29" s="145">
        <f>E38+E42+E48</f>
        <v>2425335.91</v>
      </c>
    </row>
    <row r="30" spans="1:5" x14ac:dyDescent="0.2">
      <c r="A30" s="168"/>
      <c r="B30" s="169"/>
      <c r="C30" s="170"/>
      <c r="D30" s="25"/>
      <c r="E30" s="146"/>
    </row>
    <row r="31" spans="1:5" x14ac:dyDescent="0.2">
      <c r="A31" s="148" t="s">
        <v>6</v>
      </c>
      <c r="B31" s="148"/>
      <c r="C31" s="148"/>
      <c r="D31" s="148"/>
      <c r="E31" s="148"/>
    </row>
    <row r="32" spans="1:5" x14ac:dyDescent="0.2">
      <c r="A32" s="149" t="s">
        <v>7</v>
      </c>
      <c r="B32" s="150"/>
      <c r="C32" s="151"/>
      <c r="D32" s="14"/>
      <c r="E32" s="26">
        <v>582768.68000000005</v>
      </c>
    </row>
    <row r="33" spans="1:5" x14ac:dyDescent="0.2">
      <c r="A33" s="152" t="s">
        <v>27</v>
      </c>
      <c r="B33" s="152"/>
      <c r="C33" s="152"/>
      <c r="D33" s="12"/>
      <c r="E33" s="27">
        <v>83297.94</v>
      </c>
    </row>
    <row r="34" spans="1:5" ht="12.75" customHeight="1" x14ac:dyDescent="0.2">
      <c r="A34" s="17" t="s">
        <v>28</v>
      </c>
      <c r="B34" s="18"/>
      <c r="C34" s="18"/>
      <c r="D34" s="19"/>
      <c r="E34" s="27">
        <v>16127.4</v>
      </c>
    </row>
    <row r="35" spans="1:5" x14ac:dyDescent="0.2">
      <c r="A35" s="153" t="s">
        <v>10</v>
      </c>
      <c r="B35" s="154"/>
      <c r="C35" s="155"/>
      <c r="D35" s="10"/>
      <c r="E35" s="27">
        <v>52935.7</v>
      </c>
    </row>
    <row r="36" spans="1:5" x14ac:dyDescent="0.2">
      <c r="A36" s="152" t="s">
        <v>11</v>
      </c>
      <c r="B36" s="152"/>
      <c r="C36" s="152"/>
      <c r="D36" s="12"/>
      <c r="E36" s="27">
        <v>0</v>
      </c>
    </row>
    <row r="37" spans="1:5" ht="12.75" customHeight="1" x14ac:dyDescent="0.2">
      <c r="A37" s="156" t="s">
        <v>12</v>
      </c>
      <c r="B37" s="157"/>
      <c r="C37" s="158"/>
      <c r="D37" s="12"/>
      <c r="E37" s="27">
        <v>0</v>
      </c>
    </row>
    <row r="38" spans="1:5" ht="12.75" customHeight="1" x14ac:dyDescent="0.2">
      <c r="A38" s="147" t="s">
        <v>29</v>
      </c>
      <c r="B38" s="147"/>
      <c r="C38" s="147"/>
      <c r="D38" s="10"/>
      <c r="E38" s="28">
        <f>SUM(E32:E37)</f>
        <v>735129.72000000009</v>
      </c>
    </row>
    <row r="39" spans="1:5" x14ac:dyDescent="0.2">
      <c r="A39" s="148" t="s">
        <v>14</v>
      </c>
      <c r="B39" s="148"/>
      <c r="C39" s="148"/>
      <c r="D39" s="148"/>
      <c r="E39" s="148"/>
    </row>
    <row r="40" spans="1:5" x14ac:dyDescent="0.2">
      <c r="A40" s="159" t="s">
        <v>15</v>
      </c>
      <c r="B40" s="159"/>
      <c r="C40" s="159"/>
      <c r="D40" s="14"/>
      <c r="E40" s="29">
        <v>192666.68</v>
      </c>
    </row>
    <row r="41" spans="1:5" x14ac:dyDescent="0.2">
      <c r="A41" s="160" t="s">
        <v>16</v>
      </c>
      <c r="B41" s="161"/>
      <c r="C41" s="161"/>
      <c r="D41" s="12"/>
      <c r="E41" s="30"/>
    </row>
    <row r="42" spans="1:5" ht="12.75" customHeight="1" x14ac:dyDescent="0.2">
      <c r="A42" s="147" t="s">
        <v>30</v>
      </c>
      <c r="B42" s="147"/>
      <c r="C42" s="147"/>
      <c r="D42" s="10"/>
      <c r="E42" s="28">
        <f>SUM(E40:E41)</f>
        <v>192666.68</v>
      </c>
    </row>
    <row r="43" spans="1:5" ht="12.75" customHeight="1" x14ac:dyDescent="0.2">
      <c r="A43" s="165" t="s">
        <v>20</v>
      </c>
      <c r="B43" s="165"/>
      <c r="C43" s="165"/>
      <c r="D43" s="165"/>
      <c r="E43" s="165"/>
    </row>
    <row r="44" spans="1:5" ht="12.75" customHeight="1" x14ac:dyDescent="0.2">
      <c r="A44" s="153" t="s">
        <v>31</v>
      </c>
      <c r="B44" s="154"/>
      <c r="C44" s="155"/>
      <c r="D44" s="19"/>
      <c r="E44" s="26">
        <v>845449.49</v>
      </c>
    </row>
    <row r="45" spans="1:5" ht="12.75" customHeight="1" x14ac:dyDescent="0.2">
      <c r="A45" s="153" t="s">
        <v>32</v>
      </c>
      <c r="B45" s="154"/>
      <c r="C45" s="155"/>
      <c r="D45" s="19"/>
      <c r="E45" s="27">
        <v>395935.17</v>
      </c>
    </row>
    <row r="46" spans="1:5" ht="12.75" customHeight="1" x14ac:dyDescent="0.2">
      <c r="A46" s="153" t="s">
        <v>33</v>
      </c>
      <c r="B46" s="154"/>
      <c r="C46" s="155"/>
      <c r="D46" s="19"/>
      <c r="E46" s="27">
        <v>71837.72</v>
      </c>
    </row>
    <row r="47" spans="1:5" ht="12.75" customHeight="1" x14ac:dyDescent="0.2">
      <c r="A47" s="153" t="s">
        <v>34</v>
      </c>
      <c r="B47" s="154"/>
      <c r="C47" s="155"/>
      <c r="D47" s="19"/>
      <c r="E47" s="27">
        <v>184317.13</v>
      </c>
    </row>
    <row r="48" spans="1:5" s="21" customFormat="1" ht="12.75" customHeight="1" x14ac:dyDescent="0.2">
      <c r="A48" s="31" t="s">
        <v>35</v>
      </c>
      <c r="B48" s="18"/>
      <c r="C48" s="18"/>
      <c r="D48" s="19"/>
      <c r="E48" s="28">
        <f>SUM(E44:E47)</f>
        <v>1497539.5099999998</v>
      </c>
    </row>
    <row r="49" spans="1:5" x14ac:dyDescent="0.2">
      <c r="A49" s="147" t="s">
        <v>36</v>
      </c>
      <c r="B49" s="147"/>
      <c r="C49" s="147"/>
      <c r="D49" s="10"/>
      <c r="E49" s="32">
        <f>E29/E6</f>
        <v>0.96228530683430957</v>
      </c>
    </row>
    <row r="50" spans="1:5" s="37" customFormat="1" x14ac:dyDescent="0.2">
      <c r="A50" s="33"/>
      <c r="B50" s="34"/>
      <c r="C50" s="34"/>
      <c r="D50" s="35"/>
      <c r="E50" s="36"/>
    </row>
    <row r="51" spans="1:5" s="38" customFormat="1" x14ac:dyDescent="0.2">
      <c r="A51" s="137" t="s">
        <v>37</v>
      </c>
      <c r="B51" s="166"/>
      <c r="C51" s="167"/>
      <c r="D51" s="24"/>
      <c r="E51" s="145">
        <f>E79+E83+E89</f>
        <v>2737589.5700000003</v>
      </c>
    </row>
    <row r="52" spans="1:5" s="38" customFormat="1" x14ac:dyDescent="0.2">
      <c r="A52" s="168"/>
      <c r="B52" s="169"/>
      <c r="C52" s="170"/>
      <c r="D52" s="25"/>
      <c r="E52" s="146"/>
    </row>
    <row r="53" spans="1:5" s="38" customFormat="1" x14ac:dyDescent="0.2">
      <c r="A53" s="148" t="s">
        <v>6</v>
      </c>
      <c r="B53" s="148"/>
      <c r="C53" s="148"/>
      <c r="D53" s="148"/>
      <c r="E53" s="148"/>
    </row>
    <row r="54" spans="1:5" s="38" customFormat="1" x14ac:dyDescent="0.2">
      <c r="A54" s="171" t="s">
        <v>38</v>
      </c>
      <c r="B54" s="171"/>
      <c r="C54" s="171"/>
      <c r="D54" s="39"/>
      <c r="E54" s="40"/>
    </row>
    <row r="55" spans="1:5" s="38" customFormat="1" x14ac:dyDescent="0.2">
      <c r="A55" s="160" t="s">
        <v>39</v>
      </c>
      <c r="B55" s="161"/>
      <c r="C55" s="172"/>
      <c r="D55" s="41">
        <v>1.7</v>
      </c>
      <c r="E55" s="42">
        <v>84250.16</v>
      </c>
    </row>
    <row r="56" spans="1:5" s="38" customFormat="1" x14ac:dyDescent="0.2">
      <c r="A56" s="160" t="s">
        <v>40</v>
      </c>
      <c r="B56" s="161"/>
      <c r="C56" s="172"/>
      <c r="D56" s="41">
        <v>0.92</v>
      </c>
      <c r="E56" s="43">
        <v>45594.21</v>
      </c>
    </row>
    <row r="57" spans="1:5" s="38" customFormat="1" x14ac:dyDescent="0.2">
      <c r="A57" s="152" t="s">
        <v>41</v>
      </c>
      <c r="B57" s="152"/>
      <c r="C57" s="152"/>
      <c r="D57" s="41">
        <v>0.53</v>
      </c>
      <c r="E57" s="44">
        <v>26266.23</v>
      </c>
    </row>
    <row r="58" spans="1:5" s="38" customFormat="1" x14ac:dyDescent="0.2">
      <c r="A58" s="152" t="s">
        <v>42</v>
      </c>
      <c r="B58" s="152"/>
      <c r="C58" s="152"/>
      <c r="D58" s="41">
        <v>0.1</v>
      </c>
      <c r="E58" s="44">
        <v>4955.8900000000003</v>
      </c>
    </row>
    <row r="59" spans="1:5" s="38" customFormat="1" x14ac:dyDescent="0.2">
      <c r="A59" s="160" t="s">
        <v>43</v>
      </c>
      <c r="B59" s="161"/>
      <c r="C59" s="172"/>
      <c r="D59" s="41">
        <v>0.12</v>
      </c>
      <c r="E59" s="43">
        <v>5947.07</v>
      </c>
    </row>
    <row r="60" spans="1:5" s="38" customFormat="1" x14ac:dyDescent="0.2">
      <c r="A60" s="160" t="s">
        <v>44</v>
      </c>
      <c r="B60" s="161"/>
      <c r="C60" s="172"/>
      <c r="D60" s="41">
        <v>1.91</v>
      </c>
      <c r="E60" s="43">
        <v>94657.54</v>
      </c>
    </row>
    <row r="61" spans="1:5" s="38" customFormat="1" x14ac:dyDescent="0.2">
      <c r="A61" s="160" t="s">
        <v>45</v>
      </c>
      <c r="B61" s="161"/>
      <c r="C61" s="172"/>
      <c r="D61" s="41">
        <v>3.19</v>
      </c>
      <c r="E61" s="43">
        <v>158092.95000000001</v>
      </c>
    </row>
    <row r="62" spans="1:5" s="38" customFormat="1" x14ac:dyDescent="0.2">
      <c r="A62" s="160" t="s">
        <v>46</v>
      </c>
      <c r="B62" s="161"/>
      <c r="C62" s="172"/>
      <c r="D62" s="41">
        <v>1.67</v>
      </c>
      <c r="E62" s="43">
        <v>82763.399999999994</v>
      </c>
    </row>
    <row r="63" spans="1:5" s="38" customFormat="1" x14ac:dyDescent="0.2">
      <c r="A63" s="160" t="s">
        <v>47</v>
      </c>
      <c r="B63" s="161"/>
      <c r="C63" s="172"/>
      <c r="D63" s="41">
        <v>0.18</v>
      </c>
      <c r="E63" s="43">
        <v>8920.61</v>
      </c>
    </row>
    <row r="64" spans="1:5" s="38" customFormat="1" x14ac:dyDescent="0.2">
      <c r="A64" s="160" t="s">
        <v>48</v>
      </c>
      <c r="B64" s="161"/>
      <c r="C64" s="172"/>
      <c r="D64" s="41">
        <v>0.23</v>
      </c>
      <c r="E64" s="43">
        <v>11398.55</v>
      </c>
    </row>
    <row r="65" spans="1:5" s="38" customFormat="1" x14ac:dyDescent="0.2">
      <c r="A65" s="160" t="s">
        <v>49</v>
      </c>
      <c r="B65" s="161"/>
      <c r="C65" s="172"/>
      <c r="D65" s="41">
        <v>1.67</v>
      </c>
      <c r="E65" s="43">
        <v>82763.399999999994</v>
      </c>
    </row>
    <row r="66" spans="1:5" s="38" customFormat="1" ht="12.75" customHeight="1" x14ac:dyDescent="0.2">
      <c r="A66" s="173" t="s">
        <v>50</v>
      </c>
      <c r="B66" s="174"/>
      <c r="C66" s="175"/>
      <c r="D66" s="39"/>
      <c r="E66" s="45">
        <f>SUM(E55:E65)</f>
        <v>605610.01</v>
      </c>
    </row>
    <row r="67" spans="1:5" s="38" customFormat="1" ht="14.25" customHeight="1" x14ac:dyDescent="0.2">
      <c r="A67" s="171" t="s">
        <v>51</v>
      </c>
      <c r="B67" s="171"/>
      <c r="C67" s="171"/>
      <c r="D67" s="39"/>
      <c r="E67" s="30"/>
    </row>
    <row r="68" spans="1:5" s="38" customFormat="1" ht="16.5" customHeight="1" x14ac:dyDescent="0.2">
      <c r="A68" s="149" t="s">
        <v>52</v>
      </c>
      <c r="B68" s="150"/>
      <c r="C68" s="151"/>
      <c r="D68" s="39"/>
      <c r="E68" s="46">
        <v>16759.48</v>
      </c>
    </row>
    <row r="69" spans="1:5" s="38" customFormat="1" x14ac:dyDescent="0.2">
      <c r="A69" s="160" t="s">
        <v>53</v>
      </c>
      <c r="B69" s="161"/>
      <c r="C69" s="172"/>
      <c r="D69" s="39"/>
      <c r="E69" s="44">
        <v>86562.62</v>
      </c>
    </row>
    <row r="70" spans="1:5" s="38" customFormat="1" x14ac:dyDescent="0.2">
      <c r="A70" s="177" t="s">
        <v>54</v>
      </c>
      <c r="B70" s="178"/>
      <c r="C70" s="179"/>
      <c r="D70" s="39"/>
      <c r="E70" s="45">
        <f>SUM(E68:E69)</f>
        <v>103322.09999999999</v>
      </c>
    </row>
    <row r="71" spans="1:5" ht="14.25" customHeight="1" x14ac:dyDescent="0.2">
      <c r="A71" s="180" t="s">
        <v>55</v>
      </c>
      <c r="B71" s="181"/>
      <c r="C71" s="181"/>
      <c r="D71" s="181"/>
      <c r="E71" s="182"/>
    </row>
    <row r="72" spans="1:5" ht="12.75" customHeight="1" x14ac:dyDescent="0.2">
      <c r="A72" s="160" t="s">
        <v>56</v>
      </c>
      <c r="B72" s="161"/>
      <c r="C72" s="172"/>
      <c r="D72" s="47"/>
      <c r="E72" s="46">
        <v>55010.400000000001</v>
      </c>
    </row>
    <row r="73" spans="1:5" ht="12.75" customHeight="1" x14ac:dyDescent="0.2">
      <c r="A73" s="48" t="s">
        <v>57</v>
      </c>
      <c r="B73" s="49"/>
      <c r="C73" s="50"/>
      <c r="D73" s="51"/>
      <c r="E73" s="44">
        <v>0</v>
      </c>
    </row>
    <row r="74" spans="1:5" ht="12.75" customHeight="1" x14ac:dyDescent="0.2">
      <c r="A74" s="147" t="s">
        <v>58</v>
      </c>
      <c r="B74" s="147"/>
      <c r="C74" s="147"/>
      <c r="D74" s="52"/>
      <c r="E74" s="45">
        <f>SUM(E72:E73)</f>
        <v>55010.400000000001</v>
      </c>
    </row>
    <row r="75" spans="1:5" ht="14.25" customHeight="1" x14ac:dyDescent="0.2">
      <c r="A75" s="180" t="s">
        <v>59</v>
      </c>
      <c r="B75" s="181"/>
      <c r="C75" s="181"/>
      <c r="D75" s="181"/>
      <c r="E75" s="182"/>
    </row>
    <row r="76" spans="1:5" ht="12.75" customHeight="1" x14ac:dyDescent="0.2">
      <c r="A76" s="152" t="s">
        <v>60</v>
      </c>
      <c r="B76" s="152"/>
      <c r="C76" s="152"/>
      <c r="D76" s="53"/>
      <c r="E76" s="46">
        <f>E13</f>
        <v>0</v>
      </c>
    </row>
    <row r="77" spans="1:5" ht="12.75" customHeight="1" x14ac:dyDescent="0.2">
      <c r="A77" s="156" t="s">
        <v>61</v>
      </c>
      <c r="B77" s="157"/>
      <c r="C77" s="158"/>
      <c r="D77" s="51"/>
      <c r="E77" s="44">
        <f>E14</f>
        <v>0</v>
      </c>
    </row>
    <row r="78" spans="1:5" ht="12.75" customHeight="1" x14ac:dyDescent="0.2">
      <c r="A78" s="147" t="s">
        <v>62</v>
      </c>
      <c r="B78" s="147"/>
      <c r="C78" s="147"/>
      <c r="D78" s="52"/>
      <c r="E78" s="45">
        <f>SUM(E76:E77)</f>
        <v>0</v>
      </c>
    </row>
    <row r="79" spans="1:5" x14ac:dyDescent="0.2">
      <c r="A79" s="147" t="s">
        <v>63</v>
      </c>
      <c r="B79" s="147"/>
      <c r="C79" s="147"/>
      <c r="D79" s="10"/>
      <c r="E79" s="40">
        <f>E66+E70+E74+E78</f>
        <v>763942.51</v>
      </c>
    </row>
    <row r="80" spans="1:5" ht="13.5" customHeight="1" x14ac:dyDescent="0.2">
      <c r="A80" s="148" t="s">
        <v>14</v>
      </c>
      <c r="B80" s="148"/>
      <c r="C80" s="148"/>
      <c r="D80" s="148"/>
      <c r="E80" s="148"/>
    </row>
    <row r="81" spans="1:5" x14ac:dyDescent="0.2">
      <c r="A81" s="183" t="s">
        <v>64</v>
      </c>
      <c r="B81" s="183"/>
      <c r="C81" s="183"/>
      <c r="D81" s="54"/>
      <c r="E81" s="55">
        <v>388959.68</v>
      </c>
    </row>
    <row r="82" spans="1:5" x14ac:dyDescent="0.2">
      <c r="A82" s="176" t="s">
        <v>65</v>
      </c>
      <c r="B82" s="176"/>
      <c r="C82" s="176"/>
      <c r="D82" s="56">
        <v>0.53</v>
      </c>
      <c r="E82" s="45">
        <v>28455.05</v>
      </c>
    </row>
    <row r="83" spans="1:5" ht="12.75" customHeight="1" x14ac:dyDescent="0.2">
      <c r="A83" s="147" t="s">
        <v>66</v>
      </c>
      <c r="B83" s="147"/>
      <c r="C83" s="147"/>
      <c r="D83" s="56"/>
      <c r="E83" s="40">
        <f>E81+E82</f>
        <v>417414.73</v>
      </c>
    </row>
    <row r="84" spans="1:5" x14ac:dyDescent="0.2">
      <c r="A84" s="165" t="s">
        <v>20</v>
      </c>
      <c r="B84" s="165"/>
      <c r="C84" s="165"/>
      <c r="D84" s="165"/>
      <c r="E84" s="165"/>
    </row>
    <row r="85" spans="1:5" x14ac:dyDescent="0.2">
      <c r="A85" s="187" t="s">
        <v>67</v>
      </c>
      <c r="B85" s="187"/>
      <c r="C85" s="187"/>
      <c r="D85" s="54"/>
      <c r="E85" s="57">
        <f>E23</f>
        <v>878585.06</v>
      </c>
    </row>
    <row r="86" spans="1:5" x14ac:dyDescent="0.2">
      <c r="A86" s="187" t="s">
        <v>68</v>
      </c>
      <c r="B86" s="187"/>
      <c r="C86" s="187"/>
      <c r="D86" s="54"/>
      <c r="E86" s="57">
        <f>E24</f>
        <v>411452.99</v>
      </c>
    </row>
    <row r="87" spans="1:5" x14ac:dyDescent="0.2">
      <c r="A87" s="187" t="s">
        <v>69</v>
      </c>
      <c r="B87" s="187"/>
      <c r="C87" s="187"/>
      <c r="D87" s="54"/>
      <c r="E87" s="57">
        <f>E25</f>
        <v>74653.240000000005</v>
      </c>
    </row>
    <row r="88" spans="1:5" x14ac:dyDescent="0.2">
      <c r="A88" s="187" t="s">
        <v>70</v>
      </c>
      <c r="B88" s="187"/>
      <c r="C88" s="187"/>
      <c r="D88" s="54"/>
      <c r="E88" s="57">
        <f>E26</f>
        <v>191541.04</v>
      </c>
    </row>
    <row r="89" spans="1:5" x14ac:dyDescent="0.2">
      <c r="A89" s="188" t="s">
        <v>71</v>
      </c>
      <c r="B89" s="188"/>
      <c r="C89" s="188"/>
      <c r="D89" s="54"/>
      <c r="E89" s="40">
        <f>SUM(E85:E88)</f>
        <v>1556232.33</v>
      </c>
    </row>
    <row r="90" spans="1:5" ht="22.5" customHeight="1" x14ac:dyDescent="0.2">
      <c r="A90" s="184" t="s">
        <v>72</v>
      </c>
      <c r="B90" s="185"/>
      <c r="C90" s="185"/>
      <c r="D90" s="185"/>
      <c r="E90" s="186"/>
    </row>
    <row r="91" spans="1:5" x14ac:dyDescent="0.2">
      <c r="A91" s="189" t="s">
        <v>73</v>
      </c>
      <c r="B91" s="190"/>
      <c r="C91" s="191"/>
      <c r="D91" s="58"/>
      <c r="E91" s="40">
        <v>-237700.78</v>
      </c>
    </row>
    <row r="92" spans="1:5" ht="12.75" customHeight="1" x14ac:dyDescent="0.2">
      <c r="A92" s="189" t="s">
        <v>74</v>
      </c>
      <c r="B92" s="190"/>
      <c r="C92" s="191"/>
      <c r="D92" s="58"/>
      <c r="E92" s="40">
        <f>E29-E6</f>
        <v>-95055.799999999814</v>
      </c>
    </row>
    <row r="93" spans="1:5" ht="12.75" customHeight="1" x14ac:dyDescent="0.2">
      <c r="A93" s="189" t="s">
        <v>75</v>
      </c>
      <c r="B93" s="190"/>
      <c r="C93" s="191"/>
      <c r="D93" s="58"/>
      <c r="E93" s="40">
        <f>E91+E92</f>
        <v>-332756.57999999984</v>
      </c>
    </row>
    <row r="94" spans="1:5" hidden="1" x14ac:dyDescent="0.2">
      <c r="A94" s="184" t="s">
        <v>72</v>
      </c>
      <c r="B94" s="185"/>
      <c r="C94" s="185"/>
      <c r="D94" s="185"/>
      <c r="E94" s="186"/>
    </row>
    <row r="95" spans="1:5" ht="12.75" hidden="1" customHeight="1" x14ac:dyDescent="0.2">
      <c r="A95" s="192" t="s">
        <v>76</v>
      </c>
      <c r="B95" s="193"/>
      <c r="C95" s="194"/>
      <c r="D95" s="10"/>
      <c r="E95" s="40">
        <f>E96+E97+E98</f>
        <v>-332756.58</v>
      </c>
    </row>
    <row r="96" spans="1:5" x14ac:dyDescent="0.2">
      <c r="A96" s="195" t="s">
        <v>77</v>
      </c>
      <c r="B96" s="195"/>
      <c r="C96" s="59" t="s">
        <v>78</v>
      </c>
      <c r="D96" s="10"/>
      <c r="E96" s="55">
        <v>-82250.62</v>
      </c>
    </row>
    <row r="97" spans="1:5" x14ac:dyDescent="0.2">
      <c r="A97" s="195"/>
      <c r="B97" s="195"/>
      <c r="C97" s="59" t="s">
        <v>79</v>
      </c>
      <c r="D97" s="10"/>
      <c r="E97" s="55">
        <v>-21798.639999999999</v>
      </c>
    </row>
    <row r="98" spans="1:5" x14ac:dyDescent="0.2">
      <c r="A98" s="195"/>
      <c r="B98" s="195"/>
      <c r="C98" s="59" t="s">
        <v>80</v>
      </c>
      <c r="D98" s="10"/>
      <c r="E98" s="55">
        <v>-228707.32</v>
      </c>
    </row>
    <row r="99" spans="1:5" x14ac:dyDescent="0.2">
      <c r="A99" s="60"/>
      <c r="B99" s="61"/>
      <c r="C99" s="59"/>
      <c r="D99" s="62"/>
      <c r="E99" s="40"/>
    </row>
    <row r="100" spans="1:5" ht="12.75" customHeight="1" x14ac:dyDescent="0.2">
      <c r="A100" s="192" t="s">
        <v>81</v>
      </c>
      <c r="B100" s="193"/>
      <c r="C100" s="194"/>
      <c r="D100" s="62"/>
      <c r="E100" s="45">
        <v>16684.82</v>
      </c>
    </row>
    <row r="101" spans="1:5" ht="12.75" customHeight="1" x14ac:dyDescent="0.2">
      <c r="A101" s="192" t="s">
        <v>82</v>
      </c>
      <c r="B101" s="193"/>
      <c r="C101" s="194"/>
      <c r="D101" s="62"/>
      <c r="E101" s="40">
        <f>E17-E83</f>
        <v>-217196.88999999998</v>
      </c>
    </row>
    <row r="102" spans="1:5" ht="12.75" customHeight="1" x14ac:dyDescent="0.2">
      <c r="A102" s="192" t="s">
        <v>83</v>
      </c>
      <c r="B102" s="193"/>
      <c r="C102" s="194"/>
      <c r="D102" s="62"/>
      <c r="E102" s="40">
        <f>E101+E100</f>
        <v>-200512.06999999998</v>
      </c>
    </row>
    <row r="103" spans="1:5" ht="12.75" customHeight="1" x14ac:dyDescent="0.2">
      <c r="A103" s="34"/>
      <c r="B103" s="34"/>
      <c r="C103" s="34"/>
      <c r="D103" s="35"/>
      <c r="E103" s="63"/>
    </row>
    <row r="104" spans="1:5" x14ac:dyDescent="0.2">
      <c r="A104" s="64" t="s">
        <v>84</v>
      </c>
      <c r="B104" s="64"/>
      <c r="C104" s="64"/>
      <c r="D104" s="65" t="s">
        <v>85</v>
      </c>
      <c r="E104" s="66"/>
    </row>
    <row r="105" spans="1:5" x14ac:dyDescent="0.2">
      <c r="A105" s="67"/>
      <c r="B105" s="67"/>
      <c r="C105" s="67"/>
      <c r="D105" s="68"/>
      <c r="E105" s="66"/>
    </row>
    <row r="106" spans="1:5" x14ac:dyDescent="0.2">
      <c r="A106" s="64" t="s">
        <v>86</v>
      </c>
      <c r="B106" s="64"/>
      <c r="C106" s="64"/>
      <c r="D106" s="65" t="s">
        <v>87</v>
      </c>
      <c r="E106" s="69"/>
    </row>
    <row r="107" spans="1:5" x14ac:dyDescent="0.2">
      <c r="A107" s="64"/>
      <c r="B107" s="64"/>
      <c r="C107" s="64"/>
      <c r="D107" s="65"/>
      <c r="E107" s="69"/>
    </row>
    <row r="108" spans="1:5" ht="14.25" customHeight="1" x14ac:dyDescent="0.2">
      <c r="A108" s="64"/>
      <c r="B108" s="70" t="s">
        <v>88</v>
      </c>
      <c r="C108" s="70"/>
      <c r="D108" s="65"/>
      <c r="E108" s="69"/>
    </row>
    <row r="109" spans="1:5" x14ac:dyDescent="0.2">
      <c r="A109" s="64" t="s">
        <v>89</v>
      </c>
      <c r="B109" s="64"/>
      <c r="C109" s="64"/>
      <c r="D109" s="65"/>
      <c r="E109" s="69"/>
    </row>
    <row r="110" spans="1:5" x14ac:dyDescent="0.2">
      <c r="A110" s="64" t="s">
        <v>90</v>
      </c>
      <c r="B110" s="64"/>
      <c r="C110" s="64"/>
      <c r="D110" s="65"/>
      <c r="E110" s="69"/>
    </row>
  </sheetData>
  <mergeCells count="90">
    <mergeCell ref="A95:C95"/>
    <mergeCell ref="A96:B98"/>
    <mergeCell ref="A100:C100"/>
    <mergeCell ref="A101:C101"/>
    <mergeCell ref="A102:C102"/>
    <mergeCell ref="A94:E94"/>
    <mergeCell ref="A83:C83"/>
    <mergeCell ref="A84:E84"/>
    <mergeCell ref="A85:C85"/>
    <mergeCell ref="A86:C86"/>
    <mergeCell ref="A87:C87"/>
    <mergeCell ref="A88:C88"/>
    <mergeCell ref="A89:C89"/>
    <mergeCell ref="A90:E90"/>
    <mergeCell ref="A91:C91"/>
    <mergeCell ref="A92:C92"/>
    <mergeCell ref="A93:C93"/>
    <mergeCell ref="A82:C82"/>
    <mergeCell ref="A70:C70"/>
    <mergeCell ref="A71:E71"/>
    <mergeCell ref="A72:C72"/>
    <mergeCell ref="A74:C74"/>
    <mergeCell ref="A75:E75"/>
    <mergeCell ref="A76:C76"/>
    <mergeCell ref="A77:C77"/>
    <mergeCell ref="A78:C78"/>
    <mergeCell ref="A79:C79"/>
    <mergeCell ref="A80:E80"/>
    <mergeCell ref="A81:C81"/>
    <mergeCell ref="A69:C69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E51:E52"/>
    <mergeCell ref="A53:E53"/>
    <mergeCell ref="A54:C54"/>
    <mergeCell ref="A55:C55"/>
    <mergeCell ref="A56:C56"/>
    <mergeCell ref="A57:C57"/>
    <mergeCell ref="A44:C44"/>
    <mergeCell ref="A45:C45"/>
    <mergeCell ref="A46:C46"/>
    <mergeCell ref="A47:C47"/>
    <mergeCell ref="A49:C49"/>
    <mergeCell ref="A51:C52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60"/>
  <sheetViews>
    <sheetView topLeftCell="A24" workbookViewId="0">
      <selection activeCell="F6" sqref="F1:F1048576"/>
    </sheetView>
  </sheetViews>
  <sheetFormatPr defaultRowHeight="12.75" x14ac:dyDescent="0.25"/>
  <cols>
    <col min="1" max="1" width="5.140625" style="73" customWidth="1"/>
    <col min="2" max="2" width="46.7109375" style="73" customWidth="1"/>
    <col min="3" max="3" width="10.42578125" style="73" customWidth="1"/>
    <col min="4" max="4" width="11.42578125" style="73" customWidth="1"/>
    <col min="5" max="5" width="14.5703125" style="73" customWidth="1"/>
    <col min="6" max="6" width="12.5703125" style="73" bestFit="1" customWidth="1"/>
    <col min="7" max="16384" width="9.140625" style="74"/>
  </cols>
  <sheetData>
    <row r="1" spans="1:6" hidden="1" x14ac:dyDescent="0.2">
      <c r="A1" s="72" t="s">
        <v>91</v>
      </c>
    </row>
    <row r="2" spans="1:6" hidden="1" x14ac:dyDescent="0.2">
      <c r="A2" s="75" t="s">
        <v>92</v>
      </c>
    </row>
    <row r="3" spans="1:6" ht="12.75" customHeight="1" x14ac:dyDescent="0.25">
      <c r="A3" s="214" t="s">
        <v>93</v>
      </c>
      <c r="B3" s="214"/>
      <c r="C3" s="214"/>
      <c r="D3" s="214"/>
      <c r="E3" s="214"/>
    </row>
    <row r="4" spans="1:6" ht="12.75" customHeight="1" x14ac:dyDescent="0.25">
      <c r="A4" s="214" t="s">
        <v>94</v>
      </c>
      <c r="B4" s="214"/>
      <c r="C4" s="214"/>
      <c r="D4" s="214"/>
      <c r="E4" s="214"/>
    </row>
    <row r="5" spans="1:6" ht="12.75" customHeight="1" x14ac:dyDescent="0.25">
      <c r="A5" s="215" t="s">
        <v>95</v>
      </c>
      <c r="B5" s="215"/>
      <c r="C5" s="215"/>
      <c r="D5" s="215"/>
      <c r="E5" s="215"/>
    </row>
    <row r="6" spans="1:6" x14ac:dyDescent="0.25">
      <c r="A6" s="76"/>
      <c r="B6" s="76"/>
      <c r="C6" s="76"/>
      <c r="D6" s="77" t="s">
        <v>96</v>
      </c>
      <c r="E6" s="77" t="s">
        <v>97</v>
      </c>
    </row>
    <row r="7" spans="1:6" ht="12.75" customHeight="1" x14ac:dyDescent="0.25">
      <c r="A7" s="216" t="s">
        <v>98</v>
      </c>
      <c r="B7" s="216"/>
      <c r="D7" s="78">
        <f>D10/12/D8</f>
        <v>4129.9059405940588</v>
      </c>
    </row>
    <row r="8" spans="1:6" ht="12.75" customHeight="1" x14ac:dyDescent="0.25">
      <c r="A8" s="216" t="s">
        <v>99</v>
      </c>
      <c r="B8" s="216"/>
      <c r="D8" s="79">
        <v>4.04</v>
      </c>
    </row>
    <row r="9" spans="1:6" ht="12.75" customHeight="1" x14ac:dyDescent="0.25">
      <c r="A9" s="217" t="s">
        <v>100</v>
      </c>
      <c r="B9" s="217"/>
      <c r="C9" s="76"/>
      <c r="D9" s="80">
        <v>-16684.82</v>
      </c>
      <c r="E9" s="81">
        <v>14247.48</v>
      </c>
    </row>
    <row r="10" spans="1:6" ht="12.75" customHeight="1" x14ac:dyDescent="0.25">
      <c r="A10" s="211" t="s">
        <v>101</v>
      </c>
      <c r="B10" s="211"/>
      <c r="D10" s="81">
        <v>200217.84</v>
      </c>
      <c r="E10" s="81">
        <v>192666.68</v>
      </c>
    </row>
    <row r="11" spans="1:6" ht="12.75" customHeight="1" x14ac:dyDescent="0.25">
      <c r="A11" s="212" t="s">
        <v>102</v>
      </c>
      <c r="B11" s="212"/>
      <c r="C11" s="82"/>
      <c r="D11" s="83">
        <f>D10-D9</f>
        <v>216902.66</v>
      </c>
      <c r="E11" s="84">
        <f>E9+D10-E10</f>
        <v>21798.640000000014</v>
      </c>
    </row>
    <row r="12" spans="1:6" x14ac:dyDescent="0.25">
      <c r="A12" s="213"/>
      <c r="B12" s="213"/>
      <c r="C12" s="82"/>
      <c r="D12" s="82"/>
      <c r="E12" s="82"/>
    </row>
    <row r="13" spans="1:6" s="85" customFormat="1" ht="15" customHeight="1" x14ac:dyDescent="0.25">
      <c r="A13" s="208" t="s">
        <v>103</v>
      </c>
      <c r="B13" s="208" t="s">
        <v>104</v>
      </c>
      <c r="C13" s="208" t="s">
        <v>105</v>
      </c>
      <c r="D13" s="208" t="s">
        <v>106</v>
      </c>
      <c r="E13" s="209" t="s">
        <v>107</v>
      </c>
      <c r="F13" s="73"/>
    </row>
    <row r="14" spans="1:6" s="85" customFormat="1" ht="23.25" customHeight="1" x14ac:dyDescent="0.25">
      <c r="A14" s="208"/>
      <c r="B14" s="208"/>
      <c r="C14" s="208"/>
      <c r="D14" s="208"/>
      <c r="E14" s="209"/>
      <c r="F14" s="73"/>
    </row>
    <row r="15" spans="1:6" x14ac:dyDescent="0.25">
      <c r="A15" s="86">
        <v>1</v>
      </c>
      <c r="B15" s="87" t="s">
        <v>108</v>
      </c>
      <c r="C15" s="88"/>
      <c r="D15" s="89"/>
      <c r="E15" s="89"/>
    </row>
    <row r="16" spans="1:6" x14ac:dyDescent="0.2">
      <c r="A16" s="210" t="s">
        <v>109</v>
      </c>
      <c r="B16" s="72" t="s">
        <v>110</v>
      </c>
      <c r="C16" s="199">
        <v>11</v>
      </c>
      <c r="D16" s="90">
        <v>5551.16</v>
      </c>
      <c r="E16" s="91">
        <f t="shared" ref="E16:E24" si="0">D16</f>
        <v>5551.16</v>
      </c>
    </row>
    <row r="17" spans="1:5" x14ac:dyDescent="0.2">
      <c r="A17" s="204"/>
      <c r="B17" s="75" t="s">
        <v>111</v>
      </c>
      <c r="C17" s="201"/>
      <c r="D17" s="92">
        <v>5497.79</v>
      </c>
      <c r="E17" s="91">
        <f t="shared" si="0"/>
        <v>5497.79</v>
      </c>
    </row>
    <row r="18" spans="1:5" x14ac:dyDescent="0.2">
      <c r="A18" s="205"/>
      <c r="B18" s="75" t="s">
        <v>112</v>
      </c>
      <c r="C18" s="93">
        <v>12</v>
      </c>
      <c r="D18" s="92">
        <v>33250.370000000003</v>
      </c>
      <c r="E18" s="91">
        <f t="shared" si="0"/>
        <v>33250.370000000003</v>
      </c>
    </row>
    <row r="19" spans="1:5" x14ac:dyDescent="0.2">
      <c r="A19" s="94" t="s">
        <v>113</v>
      </c>
      <c r="B19" s="75" t="s">
        <v>114</v>
      </c>
      <c r="C19" s="95" t="s">
        <v>115</v>
      </c>
      <c r="D19" s="96">
        <v>2200</v>
      </c>
      <c r="E19" s="97">
        <f>D19</f>
        <v>2200</v>
      </c>
    </row>
    <row r="20" spans="1:5" x14ac:dyDescent="0.2">
      <c r="A20" s="204" t="s">
        <v>116</v>
      </c>
      <c r="B20" s="72" t="s">
        <v>117</v>
      </c>
      <c r="C20" s="199">
        <v>34</v>
      </c>
      <c r="D20" s="90">
        <v>16816.89</v>
      </c>
      <c r="E20" s="91">
        <f t="shared" si="0"/>
        <v>16816.89</v>
      </c>
    </row>
    <row r="21" spans="1:5" x14ac:dyDescent="0.2">
      <c r="A21" s="205"/>
      <c r="B21" s="75" t="s">
        <v>118</v>
      </c>
      <c r="C21" s="201"/>
      <c r="D21" s="92">
        <v>2392.04</v>
      </c>
      <c r="E21" s="91">
        <f t="shared" si="0"/>
        <v>2392.04</v>
      </c>
    </row>
    <row r="22" spans="1:5" x14ac:dyDescent="0.2">
      <c r="A22" s="206" t="s">
        <v>119</v>
      </c>
      <c r="B22" s="72" t="s">
        <v>120</v>
      </c>
      <c r="C22" s="199">
        <v>81</v>
      </c>
      <c r="D22" s="90">
        <v>31862.28</v>
      </c>
      <c r="E22" s="91">
        <f t="shared" si="0"/>
        <v>31862.28</v>
      </c>
    </row>
    <row r="23" spans="1:5" x14ac:dyDescent="0.2">
      <c r="A23" s="207"/>
      <c r="B23" s="75" t="s">
        <v>121</v>
      </c>
      <c r="C23" s="201"/>
      <c r="D23" s="92">
        <v>4510.13</v>
      </c>
      <c r="E23" s="91">
        <f t="shared" si="0"/>
        <v>4510.13</v>
      </c>
    </row>
    <row r="24" spans="1:5" x14ac:dyDescent="0.2">
      <c r="A24" s="98" t="s">
        <v>122</v>
      </c>
      <c r="B24" s="75" t="s">
        <v>123</v>
      </c>
      <c r="C24" s="99">
        <v>69</v>
      </c>
      <c r="D24" s="92">
        <v>10446.69</v>
      </c>
      <c r="E24" s="91">
        <f t="shared" si="0"/>
        <v>10446.69</v>
      </c>
    </row>
    <row r="25" spans="1:5" x14ac:dyDescent="0.2">
      <c r="A25" s="198" t="s">
        <v>124</v>
      </c>
      <c r="B25" s="72" t="s">
        <v>125</v>
      </c>
      <c r="C25" s="199">
        <v>116</v>
      </c>
      <c r="D25" s="90">
        <v>1475.79</v>
      </c>
      <c r="E25" s="91">
        <f>D25</f>
        <v>1475.79</v>
      </c>
    </row>
    <row r="26" spans="1:5" x14ac:dyDescent="0.2">
      <c r="A26" s="198"/>
      <c r="B26" s="75" t="s">
        <v>126</v>
      </c>
      <c r="C26" s="200"/>
      <c r="D26" s="92">
        <v>2104.36</v>
      </c>
      <c r="E26" s="91">
        <f>D26</f>
        <v>2104.36</v>
      </c>
    </row>
    <row r="27" spans="1:5" x14ac:dyDescent="0.2">
      <c r="A27" s="198"/>
      <c r="B27" s="75" t="s">
        <v>127</v>
      </c>
      <c r="C27" s="200"/>
      <c r="D27" s="92">
        <v>499.63</v>
      </c>
      <c r="E27" s="91">
        <f>D27</f>
        <v>499.63</v>
      </c>
    </row>
    <row r="28" spans="1:5" x14ac:dyDescent="0.2">
      <c r="A28" s="198"/>
      <c r="B28" s="100" t="s">
        <v>128</v>
      </c>
      <c r="C28" s="201"/>
      <c r="D28" s="101">
        <v>39420.730000000003</v>
      </c>
      <c r="E28" s="91">
        <f>D28</f>
        <v>39420.730000000003</v>
      </c>
    </row>
    <row r="29" spans="1:5" x14ac:dyDescent="0.25">
      <c r="A29" s="102"/>
      <c r="B29" s="103" t="s">
        <v>129</v>
      </c>
      <c r="C29" s="104"/>
      <c r="D29" s="105">
        <f>SUM(D16:D28)</f>
        <v>156027.86000000002</v>
      </c>
      <c r="E29" s="105">
        <f>SUM(E16:E28)</f>
        <v>156027.86000000002</v>
      </c>
    </row>
    <row r="30" spans="1:5" x14ac:dyDescent="0.25">
      <c r="A30" s="86">
        <v>2</v>
      </c>
      <c r="B30" s="87" t="s">
        <v>130</v>
      </c>
      <c r="C30" s="107"/>
      <c r="D30" s="106"/>
      <c r="E30" s="105"/>
    </row>
    <row r="31" spans="1:5" x14ac:dyDescent="0.25">
      <c r="A31" s="109" t="s">
        <v>131</v>
      </c>
      <c r="B31" s="110"/>
      <c r="C31" s="111"/>
      <c r="D31" s="112"/>
      <c r="E31" s="91">
        <f>D31</f>
        <v>0</v>
      </c>
    </row>
    <row r="32" spans="1:5" x14ac:dyDescent="0.25">
      <c r="A32" s="109" t="s">
        <v>132</v>
      </c>
      <c r="B32" s="113"/>
      <c r="C32" s="114"/>
      <c r="D32" s="115"/>
      <c r="E32" s="91">
        <f>D32</f>
        <v>0</v>
      </c>
    </row>
    <row r="33" spans="1:5" x14ac:dyDescent="0.25">
      <c r="A33" s="109"/>
      <c r="B33" s="110"/>
      <c r="C33" s="116"/>
      <c r="D33" s="115"/>
      <c r="E33" s="91"/>
    </row>
    <row r="34" spans="1:5" x14ac:dyDescent="0.25">
      <c r="A34" s="86"/>
      <c r="B34" s="103" t="s">
        <v>129</v>
      </c>
      <c r="C34" s="104"/>
      <c r="D34" s="106">
        <f>SUM(D31:D33)</f>
        <v>0</v>
      </c>
      <c r="E34" s="105">
        <f>SUM(E31:E33)</f>
        <v>0</v>
      </c>
    </row>
    <row r="35" spans="1:5" x14ac:dyDescent="0.25">
      <c r="A35" s="86">
        <v>3</v>
      </c>
      <c r="B35" s="87" t="s">
        <v>133</v>
      </c>
      <c r="C35" s="86"/>
      <c r="D35" s="106"/>
      <c r="E35" s="105"/>
    </row>
    <row r="36" spans="1:5" x14ac:dyDescent="0.2">
      <c r="A36" s="109" t="s">
        <v>134</v>
      </c>
      <c r="B36" s="72" t="s">
        <v>135</v>
      </c>
      <c r="C36" s="93" t="s">
        <v>136</v>
      </c>
      <c r="D36" s="90">
        <v>15600</v>
      </c>
      <c r="E36" s="91">
        <f t="shared" ref="E36:E41" si="1">D36</f>
        <v>15600</v>
      </c>
    </row>
    <row r="37" spans="1:5" x14ac:dyDescent="0.2">
      <c r="A37" s="109" t="s">
        <v>137</v>
      </c>
      <c r="B37" s="117" t="s">
        <v>138</v>
      </c>
      <c r="C37" s="118" t="s">
        <v>139</v>
      </c>
      <c r="D37" s="119">
        <v>125008.07</v>
      </c>
      <c r="E37" s="91">
        <f>D37</f>
        <v>125008.07</v>
      </c>
    </row>
    <row r="38" spans="1:5" x14ac:dyDescent="0.2">
      <c r="A38" s="109" t="s">
        <v>140</v>
      </c>
      <c r="B38" s="100" t="s">
        <v>141</v>
      </c>
      <c r="C38" s="118" t="s">
        <v>139</v>
      </c>
      <c r="D38" s="120">
        <v>49859.25</v>
      </c>
      <c r="E38" s="121">
        <f>D38</f>
        <v>49859.25</v>
      </c>
    </row>
    <row r="39" spans="1:5" x14ac:dyDescent="0.2">
      <c r="A39" s="109" t="s">
        <v>142</v>
      </c>
      <c r="B39" s="100" t="s">
        <v>143</v>
      </c>
      <c r="C39" s="118" t="s">
        <v>144</v>
      </c>
      <c r="D39" s="120">
        <v>12700</v>
      </c>
      <c r="E39" s="121">
        <f>D39</f>
        <v>12700</v>
      </c>
    </row>
    <row r="40" spans="1:5" x14ac:dyDescent="0.2">
      <c r="A40" s="109" t="s">
        <v>145</v>
      </c>
      <c r="B40" s="72" t="s">
        <v>146</v>
      </c>
      <c r="C40" s="122">
        <v>141</v>
      </c>
      <c r="D40" s="90">
        <v>2164.5</v>
      </c>
      <c r="E40" s="108">
        <f t="shared" si="1"/>
        <v>2164.5</v>
      </c>
    </row>
    <row r="41" spans="1:5" x14ac:dyDescent="0.2">
      <c r="A41" s="109" t="s">
        <v>147</v>
      </c>
      <c r="B41" s="72" t="s">
        <v>148</v>
      </c>
      <c r="C41" s="123" t="s">
        <v>149</v>
      </c>
      <c r="D41" s="120">
        <v>27600</v>
      </c>
      <c r="E41" s="108">
        <f t="shared" si="1"/>
        <v>27600</v>
      </c>
    </row>
    <row r="42" spans="1:5" x14ac:dyDescent="0.2">
      <c r="A42" s="109"/>
      <c r="B42" s="117"/>
      <c r="C42" s="100"/>
      <c r="D42" s="124"/>
      <c r="E42" s="108">
        <f>D42</f>
        <v>0</v>
      </c>
    </row>
    <row r="43" spans="1:5" ht="12.75" customHeight="1" x14ac:dyDescent="0.2">
      <c r="A43" s="109"/>
      <c r="B43" s="117"/>
      <c r="C43" s="100"/>
      <c r="D43" s="124"/>
      <c r="E43" s="108">
        <f>D43</f>
        <v>0</v>
      </c>
    </row>
    <row r="44" spans="1:5" x14ac:dyDescent="0.25">
      <c r="A44" s="86"/>
      <c r="B44" s="103" t="s">
        <v>129</v>
      </c>
      <c r="C44" s="103"/>
      <c r="D44" s="106">
        <f>SUM(D36:D43)</f>
        <v>232931.82</v>
      </c>
      <c r="E44" s="105">
        <f>SUM(E36:E43)</f>
        <v>232931.82</v>
      </c>
    </row>
    <row r="45" spans="1:5" s="73" customFormat="1" x14ac:dyDescent="0.25">
      <c r="A45" s="125">
        <v>4</v>
      </c>
      <c r="B45" s="125" t="s">
        <v>150</v>
      </c>
      <c r="C45" s="125"/>
      <c r="D45" s="106"/>
      <c r="E45" s="105"/>
    </row>
    <row r="46" spans="1:5" s="73" customFormat="1" x14ac:dyDescent="0.2">
      <c r="A46" s="126" t="s">
        <v>134</v>
      </c>
      <c r="B46" s="100"/>
      <c r="C46" s="126"/>
      <c r="D46" s="101"/>
      <c r="E46" s="108">
        <f>D46</f>
        <v>0</v>
      </c>
    </row>
    <row r="47" spans="1:5" s="73" customFormat="1" x14ac:dyDescent="0.25">
      <c r="A47" s="126" t="s">
        <v>137</v>
      </c>
      <c r="B47" s="127"/>
      <c r="C47" s="126"/>
      <c r="D47" s="128"/>
      <c r="E47" s="108"/>
    </row>
    <row r="48" spans="1:5" s="73" customFormat="1" x14ac:dyDescent="0.25">
      <c r="A48" s="129"/>
      <c r="B48" s="129" t="s">
        <v>129</v>
      </c>
      <c r="C48" s="125"/>
      <c r="D48" s="106">
        <f>SUM(D46:D47)</f>
        <v>0</v>
      </c>
      <c r="E48" s="105">
        <f>SUM(E46:E47)</f>
        <v>0</v>
      </c>
    </row>
    <row r="49" spans="1:6" s="130" customFormat="1" x14ac:dyDescent="0.25">
      <c r="A49" s="86"/>
      <c r="B49" s="103" t="s">
        <v>151</v>
      </c>
      <c r="C49" s="104"/>
      <c r="D49" s="106">
        <f>D29+D34+D44+D48</f>
        <v>388959.68000000005</v>
      </c>
      <c r="E49" s="105">
        <f>E29+E34+E44+E48</f>
        <v>388959.68000000005</v>
      </c>
      <c r="F49" s="73"/>
    </row>
    <row r="50" spans="1:6" s="73" customFormat="1" x14ac:dyDescent="0.25">
      <c r="A50" s="127"/>
      <c r="B50" s="131" t="s">
        <v>152</v>
      </c>
      <c r="C50" s="132">
        <v>0.53</v>
      </c>
      <c r="D50" s="133"/>
      <c r="E50" s="108">
        <f>D7*C50*13</f>
        <v>28455.051930693066</v>
      </c>
    </row>
    <row r="51" spans="1:6" s="73" customFormat="1" x14ac:dyDescent="0.25">
      <c r="A51" s="129"/>
      <c r="B51" s="129" t="s">
        <v>129</v>
      </c>
      <c r="C51" s="125"/>
      <c r="D51" s="106">
        <f>SUM(D50:D50)</f>
        <v>0</v>
      </c>
      <c r="E51" s="105">
        <f>SUM(E50:E50)</f>
        <v>28455.051930693066</v>
      </c>
    </row>
    <row r="52" spans="1:6" x14ac:dyDescent="0.25">
      <c r="A52" s="86"/>
      <c r="B52" s="103" t="s">
        <v>151</v>
      </c>
      <c r="C52" s="104"/>
      <c r="D52" s="106">
        <f>D49+D51</f>
        <v>388959.68000000005</v>
      </c>
      <c r="E52" s="105">
        <f>E49+E51</f>
        <v>417414.73193069315</v>
      </c>
    </row>
    <row r="54" spans="1:6" s="73" customFormat="1" ht="15" customHeight="1" x14ac:dyDescent="0.25">
      <c r="A54" s="202" t="s">
        <v>153</v>
      </c>
      <c r="B54" s="202"/>
      <c r="C54" s="202"/>
      <c r="D54" s="202"/>
      <c r="E54" s="108">
        <f>E52-D11</f>
        <v>200512.07193069314</v>
      </c>
    </row>
    <row r="55" spans="1:6" s="73" customFormat="1" ht="12.75" customHeight="1" x14ac:dyDescent="0.25">
      <c r="A55" s="203" t="s">
        <v>154</v>
      </c>
      <c r="B55" s="203"/>
      <c r="C55" s="203"/>
      <c r="D55" s="203"/>
      <c r="E55" s="108">
        <f>D7*D8*12</f>
        <v>200217.84</v>
      </c>
    </row>
    <row r="56" spans="1:6" s="73" customFormat="1" ht="12.75" customHeight="1" x14ac:dyDescent="0.25">
      <c r="A56" s="203" t="s">
        <v>155</v>
      </c>
      <c r="B56" s="203"/>
      <c r="C56" s="203"/>
      <c r="D56" s="203"/>
      <c r="E56" s="108">
        <f>E55-E54</f>
        <v>-294.23193069314584</v>
      </c>
    </row>
    <row r="57" spans="1:6" s="73" customFormat="1" ht="15" customHeight="1" x14ac:dyDescent="0.25">
      <c r="A57" s="196" t="s">
        <v>156</v>
      </c>
      <c r="B57" s="196"/>
      <c r="C57" s="196"/>
      <c r="D57" s="196"/>
      <c r="E57" s="108">
        <f>E56</f>
        <v>-294.23193069314584</v>
      </c>
    </row>
    <row r="58" spans="1:6" s="73" customFormat="1" x14ac:dyDescent="0.25"/>
    <row r="59" spans="1:6" s="73" customFormat="1" x14ac:dyDescent="0.25"/>
    <row r="60" spans="1:6" s="73" customFormat="1" x14ac:dyDescent="0.25">
      <c r="B60" s="73" t="s">
        <v>157</v>
      </c>
      <c r="C60" s="197" t="s">
        <v>87</v>
      </c>
      <c r="D60" s="197"/>
    </row>
  </sheetData>
  <mergeCells count="27">
    <mergeCell ref="A9:B9"/>
    <mergeCell ref="A3:E3"/>
    <mergeCell ref="A4:E4"/>
    <mergeCell ref="A5:E5"/>
    <mergeCell ref="A7:B7"/>
    <mergeCell ref="A8:B8"/>
    <mergeCell ref="E13:E14"/>
    <mergeCell ref="A16:A18"/>
    <mergeCell ref="C16:C17"/>
    <mergeCell ref="A10:B10"/>
    <mergeCell ref="A11:B11"/>
    <mergeCell ref="A12:B12"/>
    <mergeCell ref="A13:A14"/>
    <mergeCell ref="B13:B14"/>
    <mergeCell ref="C13:C14"/>
    <mergeCell ref="A20:A21"/>
    <mergeCell ref="C20:C21"/>
    <mergeCell ref="A22:A23"/>
    <mergeCell ref="C22:C23"/>
    <mergeCell ref="D13:D14"/>
    <mergeCell ref="A57:D57"/>
    <mergeCell ref="C60:D60"/>
    <mergeCell ref="A25:A28"/>
    <mergeCell ref="C25:C28"/>
    <mergeCell ref="A54:D54"/>
    <mergeCell ref="A55:D55"/>
    <mergeCell ref="A56:D56"/>
  </mergeCells>
  <printOptions horizontalCentered="1"/>
  <pageMargins left="0" right="0" top="0" bottom="0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</vt:lpstr>
      <vt:lpstr>карточка</vt:lpstr>
      <vt:lpstr>карточка!Область_печати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2015-03-28T07:45:26Z</dcterms:modified>
</cp:coreProperties>
</file>