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отчет" sheetId="5" r:id="rId1"/>
    <sheet name="карточка" sheetId="6" r:id="rId2"/>
    <sheet name="Лист1" sheetId="1" r:id="rId3"/>
    <sheet name="Лист2" sheetId="2" r:id="rId4"/>
    <sheet name="Лист3" sheetId="3" r:id="rId5"/>
  </sheets>
  <definedNames>
    <definedName name="_xlnm.Print_Area" localSheetId="0">отчет!$A$1:$E$113</definedName>
  </definedNames>
  <calcPr calcId="145621"/>
</workbook>
</file>

<file path=xl/calcChain.xml><?xml version="1.0" encoding="utf-8"?>
<calcChain xmlns="http://schemas.openxmlformats.org/spreadsheetml/2006/main">
  <c r="C41" i="6" l="1"/>
  <c r="D40" i="6"/>
  <c r="E39" i="6"/>
  <c r="E38" i="6"/>
  <c r="E40" i="6" s="1"/>
  <c r="D36" i="6"/>
  <c r="E35" i="6"/>
  <c r="E34" i="6"/>
  <c r="E33" i="6"/>
  <c r="E32" i="6"/>
  <c r="D30" i="6"/>
  <c r="E27" i="6"/>
  <c r="E30" i="6" s="1"/>
  <c r="D25" i="6"/>
  <c r="E24" i="6"/>
  <c r="E23" i="6"/>
  <c r="E22" i="6"/>
  <c r="E21" i="6"/>
  <c r="E20" i="6"/>
  <c r="E18" i="6"/>
  <c r="E17" i="6"/>
  <c r="E16" i="6"/>
  <c r="E11" i="6"/>
  <c r="D11" i="6"/>
  <c r="D7" i="6"/>
  <c r="E44" i="6" s="1"/>
  <c r="D41" i="6" l="1"/>
  <c r="E25" i="6"/>
  <c r="E36" i="6"/>
  <c r="E41" i="6" l="1"/>
  <c r="E43" i="6" s="1"/>
  <c r="E45" i="6" s="1"/>
  <c r="E47" i="6" s="1"/>
  <c r="E102" i="5"/>
  <c r="E104" i="5" s="1"/>
  <c r="E93" i="5"/>
  <c r="E86" i="5"/>
  <c r="E85" i="5"/>
  <c r="E83" i="5"/>
  <c r="E81" i="5"/>
  <c r="E99" i="5" s="1"/>
  <c r="E100" i="5" s="1"/>
  <c r="E75" i="5"/>
  <c r="E74" i="5"/>
  <c r="E76" i="5" s="1"/>
  <c r="E72" i="5"/>
  <c r="E68" i="5"/>
  <c r="E64" i="5"/>
  <c r="E48" i="5"/>
  <c r="E42" i="5"/>
  <c r="E38" i="5"/>
  <c r="E29" i="5" s="1"/>
  <c r="E24" i="5"/>
  <c r="E84" i="5" s="1"/>
  <c r="E19" i="5"/>
  <c r="E15" i="5"/>
  <c r="C2" i="5"/>
  <c r="E77" i="5" l="1"/>
  <c r="E87" i="5"/>
  <c r="E27" i="5"/>
  <c r="E6" i="5" s="1"/>
  <c r="E49" i="5" l="1"/>
  <c r="E90" i="5"/>
  <c r="E91" i="5" s="1"/>
  <c r="E51" i="5"/>
</calcChain>
</file>

<file path=xl/sharedStrings.xml><?xml version="1.0" encoding="utf-8"?>
<sst xmlns="http://schemas.openxmlformats.org/spreadsheetml/2006/main" count="150" uniqueCount="133">
  <si>
    <t>Техническое обслуживание лифта</t>
  </si>
  <si>
    <t xml:space="preserve">Текущий ремонт общего имущества </t>
  </si>
  <si>
    <r>
      <t xml:space="preserve">Отчет о начислении, поступлении и расходовании денежных средств  за 2014г.
</t>
    </r>
    <r>
      <rPr>
        <b/>
        <u/>
        <sz val="10"/>
        <rFont val="Arial"/>
        <family val="2"/>
        <charset val="204"/>
      </rPr>
      <t>мкр. Зеленый, дом 25</t>
    </r>
  </si>
  <si>
    <t>Площадь , всего кв.м.</t>
  </si>
  <si>
    <t>Площадь , жилая</t>
  </si>
  <si>
    <t>Площадь , нежилая</t>
  </si>
  <si>
    <t>НАЧИСЛЕНО ДОХОДОВ ВСЕГО:</t>
  </si>
  <si>
    <t>Тариф</t>
  </si>
  <si>
    <t>в т.ч. Содержание:</t>
  </si>
  <si>
    <t>Содержание общего имущества  (11,84 до 01.08.14; 10,44 с 01.08.14)</t>
  </si>
  <si>
    <t>Вывоз мусора с 01.08.2014</t>
  </si>
  <si>
    <t>Освещение МОП</t>
  </si>
  <si>
    <t>Содержание приборов учета</t>
  </si>
  <si>
    <t xml:space="preserve">Установка и демонтаж блокирующего устройства канализации
</t>
  </si>
  <si>
    <t xml:space="preserve">* Начисленные доходы по "Содержанию" </t>
  </si>
  <si>
    <t>в т.ч. Ремонт:</t>
  </si>
  <si>
    <t>Доп.тариф на ремонт</t>
  </si>
  <si>
    <t xml:space="preserve">* Начисленные доходы по "Текущему ремонту" </t>
  </si>
  <si>
    <t>* Начислено за размещение кабеля</t>
  </si>
  <si>
    <t>* Начислено за размещение рекламы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</si>
  <si>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</si>
  <si>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</si>
  <si>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</si>
  <si>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</si>
  <si>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</si>
  <si>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* Начислено за "Коммунальные услуги"</t>
  </si>
  <si>
    <t>ФАКТИЧЕСКИ ПОСТУПИЛО ДОХОДОВ ВСЕГО:</t>
  </si>
  <si>
    <t xml:space="preserve">Содержание общего имущества  </t>
  </si>
  <si>
    <t>Вывоз мусора</t>
  </si>
  <si>
    <t>Оплачено за освещение</t>
  </si>
  <si>
    <t xml:space="preserve">* Фактические доходы по "Содержанию" </t>
  </si>
  <si>
    <t xml:space="preserve">* Фактические доходы по "Текущему ремонту" 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</si>
  <si>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</si>
  <si>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</si>
  <si>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</si>
  <si>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</si>
  <si>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</si>
  <si>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% сбора по дому</t>
  </si>
  <si>
    <t>РАСХОДЫ ПО ДОМУ ВСЕГО:</t>
  </si>
  <si>
    <t>*по договору  на содержание общего имущества:</t>
  </si>
  <si>
    <t>*Содержание инженерных сетей и оборудования, работы выполняемые при подготовке дома к сезонной эксплуатации</t>
  </si>
  <si>
    <t>*Проведение технических осмотров и обходы отдельных элементов и помещений общего пользования Дома</t>
  </si>
  <si>
    <t>*Обеспечение санитарного состояния жилых зданий и придомовой территории:</t>
  </si>
  <si>
    <t>*Аварийно-диспетчерское обслуживание</t>
  </si>
  <si>
    <t>*Проведение технических осмотров и содержание систем электроснабжения</t>
  </si>
  <si>
    <t>*Техническое обслуживание лифта</t>
  </si>
  <si>
    <t>*Услуги паспортного стола</t>
  </si>
  <si>
    <t xml:space="preserve">*Управление многоквартирным домом </t>
  </si>
  <si>
    <t>*по договору на вывоз ТБО с МУП "Спец.автохозяйство" до 01.08.2014</t>
  </si>
  <si>
    <t>Итого по договору</t>
  </si>
  <si>
    <t>*по договору с прочими организациями на содержание общего имущества:</t>
  </si>
  <si>
    <t>*по договору с ОАО "Иркутскэнерго" фирма Энергосбыт МОП</t>
  </si>
  <si>
    <t>*по договору на вывоз ТБО с МУП "Спец.автохозяйство" с 01.08.2014</t>
  </si>
  <si>
    <t>Итого по договору с прочими организациями</t>
  </si>
  <si>
    <t>в т.ч. Расходы по содержанию приборов учета</t>
  </si>
  <si>
    <t>*расходы по эксплуатации приборов учета тепловой энергии и ХВС</t>
  </si>
  <si>
    <t>*поверка приборов</t>
  </si>
  <si>
    <t>Итого расходов по содержанию приборов учета</t>
  </si>
  <si>
    <t>в т.ч. Прочие расходы</t>
  </si>
  <si>
    <t xml:space="preserve">*установка и демонтаж блокирующего устройства канализации
</t>
  </si>
  <si>
    <t>*техническое обслуживание лифта</t>
  </si>
  <si>
    <t>Итого прочих расходов</t>
  </si>
  <si>
    <t>Всего расходов по содержанию</t>
  </si>
  <si>
    <t>*выполненно по видам работ по статье текущий ремонт согласно сводного реестра</t>
  </si>
  <si>
    <t xml:space="preserve">*расходы по управлению </t>
  </si>
  <si>
    <t>Всего расходов по ремонту</t>
  </si>
  <si>
    <t>*отопление</t>
  </si>
  <si>
    <t>*горячее водоснабжение</t>
  </si>
  <si>
    <t>*холодное водоснабжение</t>
  </si>
  <si>
    <t>*водоотведение</t>
  </si>
  <si>
    <t>Всего коммунальных услуг</t>
  </si>
  <si>
    <t>Задолженность населения на 01.01.2015 г. (перерасход (-),экономия (+)</t>
  </si>
  <si>
    <t>Всего по лицевым счетам на 01.01.14</t>
  </si>
  <si>
    <t>Задолженность по лицевым счетам за 2014 г.</t>
  </si>
  <si>
    <t>Всего задолженность по лицевым счетам на 01.01.2015 г.</t>
  </si>
  <si>
    <t>Всего по лицевым счетам на 01.01.2015 г. с учетом задолженности с 2010 г.</t>
  </si>
  <si>
    <t>В том числе по статьям:</t>
  </si>
  <si>
    <t>содержание</t>
  </si>
  <si>
    <t>текущий ремонт</t>
  </si>
  <si>
    <t>коммунальные услуги</t>
  </si>
  <si>
    <t>Остаток средств по статье текущий ремонт на 01.01.14 г.</t>
  </si>
  <si>
    <t>Остаток средств по статье текущий ремонт за 2014 г.</t>
  </si>
  <si>
    <t>ИТОГО остаток средств по статье текущий ремонт на 01.01.15 г.</t>
  </si>
  <si>
    <t>Услуги по размещению оборудования связи ОАО"Ростелеком" с 01.02.2014 г.</t>
  </si>
  <si>
    <t>Начислено за размещение антены</t>
  </si>
  <si>
    <t>ВСЕГО расходов по размещению антены</t>
  </si>
  <si>
    <t>ИТОГО остаток средств  на 01.01.15 г.</t>
  </si>
  <si>
    <t>Генеральный директор ООО "ВУЖКС"</t>
  </si>
  <si>
    <t>Федоров А,В.</t>
  </si>
  <si>
    <t xml:space="preserve">Техник </t>
  </si>
  <si>
    <t>Престр О.В.</t>
  </si>
  <si>
    <t xml:space="preserve">                    Уважаемые жители!</t>
  </si>
  <si>
    <t>Отчет о начислении, поступлении и расходовании денежных средств  за 2014 год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</si>
  <si>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</si>
  <si>
    <t>КАРТОЧКА</t>
  </si>
  <si>
    <t>по текущему ремонту дома по адресу: мкр-н "Зеленый", дом № 25</t>
  </si>
  <si>
    <t xml:space="preserve"> на 2014 год </t>
  </si>
  <si>
    <t xml:space="preserve">  начисления  </t>
  </si>
  <si>
    <t xml:space="preserve">  оплата 2014г.  </t>
  </si>
  <si>
    <t>Площадь, кв.м.</t>
  </si>
  <si>
    <t>Тариф, руб./кв.м.</t>
  </si>
  <si>
    <t xml:space="preserve"> Остаток 2013 г. ("-" экономия, "+" перерасход) </t>
  </si>
  <si>
    <t>План доходов на текущий ремонт, руб. без НДС</t>
  </si>
  <si>
    <t>План доходов с учетом остатка, руб. без НДС</t>
  </si>
  <si>
    <t>№ п/п</t>
  </si>
  <si>
    <t>Наименование ремонтных работ</t>
  </si>
  <si>
    <t>№ сметы</t>
  </si>
  <si>
    <t>Сметная стоимость, руб. без НДС</t>
  </si>
  <si>
    <t>Стоимость по акту, руб. без НДС</t>
  </si>
  <si>
    <t>Сантехнические работы</t>
  </si>
  <si>
    <t>Отопление кв.4, кв.8</t>
  </si>
  <si>
    <t>ГВС под кв.38</t>
  </si>
  <si>
    <t>Чистка расходомера</t>
  </si>
  <si>
    <t>ООО"ИЭСК"</t>
  </si>
  <si>
    <t>ХВС - Поливочный кран, под кв.4</t>
  </si>
  <si>
    <t>ГВС кв.71, кв.1</t>
  </si>
  <si>
    <t>Изоляция труб</t>
  </si>
  <si>
    <t>Отопление элеватор-09.07, кв.23,40, под кв.3</t>
  </si>
  <si>
    <t>Итого:</t>
  </si>
  <si>
    <t>Электромонтажные работы</t>
  </si>
  <si>
    <t>Ремонтно-строительные работы</t>
  </si>
  <si>
    <t>Ремонт межпанельных швов кв.37,68</t>
  </si>
  <si>
    <t>Высота</t>
  </si>
  <si>
    <t>Ремонт карнизных свесов</t>
  </si>
  <si>
    <t>Прочие работы</t>
  </si>
  <si>
    <t>Всего:</t>
  </si>
  <si>
    <t xml:space="preserve">  Остаток на 01.01.2015 г. ("-" экономия, "+" перерасход)   </t>
  </si>
  <si>
    <t xml:space="preserve">  Начисления на 2015 г.  </t>
  </si>
  <si>
    <t xml:space="preserve">   План доходов на 2015 г.с учетом остатка, руб.     </t>
  </si>
  <si>
    <t xml:space="preserve"> За размещения оборудования "Ростелекома" 300 руб в мес. с 01.02.2014 г. </t>
  </si>
  <si>
    <t xml:space="preserve">  Всего доходов:  </t>
  </si>
  <si>
    <t xml:space="preserve">  Техник  </t>
  </si>
  <si>
    <t xml:space="preserve">  Престр О.В.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</si>
</sst>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_р_."/>
    <numFmt numFmtId="167" formatCode="#,##0.0_р_.;[Red]\-#,##0.0_р_."/>
    <numFmt numFmtId="168" formatCode="_-* #,##0_р_._-;\-* #,##0_р_._-;_-* &quot;-&quot;??_р_._-;_-@_-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 Cyr"/>
      <charset val="204"/>
    </font>
    <font>
      <b/>
      <u/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00CC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</font>
    <font>
      <sz val="9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name val="Arial Cyr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0" fontId="2" fillId="0" borderId="0"/>
    <xf numFmtId="0" fontId="3" fillId="0" borderId="0"/>
    <xf numFmtId="43" fontId="4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20">
    <xf numFmtId="0" fontId="0" fillId="0" borderId="0" xfId="0"/>
    <xf numFmtId="0" fontId="2" fillId="0" borderId="0" xfId="1" applyFont="1" applyFill="1"/>
    <xf numFmtId="164" fontId="5" fillId="0" borderId="0" xfId="6" applyFont="1" applyFill="1" applyAlignment="1">
      <alignment horizontal="right" vertical="center" wrapText="1"/>
    </xf>
    <xf numFmtId="165" fontId="5" fillId="0" borderId="0" xfId="1" applyNumberFormat="1" applyFont="1" applyFill="1" applyAlignment="1">
      <alignment horizontal="center" vertical="center" wrapText="1"/>
    </xf>
    <xf numFmtId="40" fontId="2" fillId="0" borderId="0" xfId="6" applyNumberFormat="1" applyFont="1" applyFill="1" applyAlignment="1">
      <alignment horizontal="center"/>
    </xf>
    <xf numFmtId="164" fontId="2" fillId="0" borderId="0" xfId="6" applyFont="1" applyFill="1" applyAlignment="1">
      <alignment horizontal="right" vertical="center" wrapText="1"/>
    </xf>
    <xf numFmtId="40" fontId="5" fillId="0" borderId="0" xfId="6" applyNumberFormat="1" applyFont="1" applyFill="1" applyAlignment="1">
      <alignment horizontal="center" wrapText="1"/>
    </xf>
    <xf numFmtId="0" fontId="5" fillId="0" borderId="0" xfId="1" applyFont="1" applyFill="1" applyAlignment="1">
      <alignment horizontal="left" vertical="center"/>
    </xf>
    <xf numFmtId="0" fontId="5" fillId="0" borderId="0" xfId="1" applyFont="1" applyFill="1" applyAlignment="1">
      <alignment horizontal="left" vertical="center" wrapText="1"/>
    </xf>
    <xf numFmtId="165" fontId="5" fillId="0" borderId="0" xfId="1" applyNumberFormat="1" applyFont="1" applyFill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40" fontId="9" fillId="0" borderId="1" xfId="1" applyNumberFormat="1" applyFont="1" applyFill="1" applyBorder="1" applyAlignment="1">
      <alignment horizontal="right"/>
    </xf>
    <xf numFmtId="0" fontId="2" fillId="0" borderId="3" xfId="1" applyFont="1" applyFill="1" applyBorder="1" applyAlignment="1">
      <alignment horizontal="center" vertical="center" wrapText="1"/>
    </xf>
    <xf numFmtId="40" fontId="8" fillId="0" borderId="1" xfId="1" applyNumberFormat="1" applyFont="1" applyFill="1" applyBorder="1" applyAlignment="1">
      <alignment horizontal="right"/>
    </xf>
    <xf numFmtId="40" fontId="9" fillId="0" borderId="1" xfId="6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 wrapText="1"/>
    </xf>
    <xf numFmtId="40" fontId="5" fillId="0" borderId="1" xfId="6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/>
    </xf>
    <xf numFmtId="0" fontId="8" fillId="0" borderId="1" xfId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 vertical="center"/>
    </xf>
    <xf numFmtId="40" fontId="8" fillId="0" borderId="1" xfId="6" applyNumberFormat="1" applyFont="1" applyFill="1" applyBorder="1" applyAlignment="1">
      <alignment horizontal="right" vertical="center"/>
    </xf>
    <xf numFmtId="0" fontId="5" fillId="0" borderId="0" xfId="1" applyFont="1" applyFill="1"/>
    <xf numFmtId="0" fontId="2" fillId="0" borderId="0" xfId="1" applyFont="1" applyFill="1" applyAlignment="1">
      <alignment horizontal="left"/>
    </xf>
    <xf numFmtId="0" fontId="2" fillId="0" borderId="0" xfId="1" applyFont="1" applyFill="1" applyAlignment="1">
      <alignment horizontal="center" vertical="center"/>
    </xf>
    <xf numFmtId="0" fontId="5" fillId="0" borderId="8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40" fontId="9" fillId="0" borderId="12" xfId="1" applyNumberFormat="1" applyFont="1" applyFill="1" applyBorder="1" applyAlignment="1">
      <alignment horizontal="right"/>
    </xf>
    <xf numFmtId="40" fontId="8" fillId="0" borderId="12" xfId="1" applyNumberFormat="1" applyFont="1" applyFill="1" applyBorder="1" applyAlignment="1">
      <alignment horizontal="right"/>
    </xf>
    <xf numFmtId="40" fontId="9" fillId="0" borderId="1" xfId="1" applyNumberFormat="1" applyFont="1" applyFill="1" applyBorder="1" applyAlignment="1">
      <alignment horizontal="right" vertical="center"/>
    </xf>
    <xf numFmtId="40" fontId="9" fillId="0" borderId="12" xfId="1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left"/>
    </xf>
    <xf numFmtId="9" fontId="5" fillId="0" borderId="12" xfId="7" applyFont="1" applyFill="1" applyBorder="1" applyAlignment="1">
      <alignment horizontal="right" vertical="center" wrapText="1" indent="1"/>
    </xf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left" wrapText="1"/>
    </xf>
    <xf numFmtId="0" fontId="5" fillId="0" borderId="0" xfId="1" applyFont="1" applyFill="1" applyBorder="1" applyAlignment="1">
      <alignment horizontal="center" vertical="center" wrapText="1"/>
    </xf>
    <xf numFmtId="40" fontId="5" fillId="0" borderId="0" xfId="6" applyNumberFormat="1" applyFont="1" applyFill="1" applyBorder="1" applyAlignment="1">
      <alignment horizontal="center" vertical="center" wrapText="1"/>
    </xf>
    <xf numFmtId="0" fontId="2" fillId="0" borderId="0" xfId="1" applyFont="1" applyFill="1" applyBorder="1"/>
    <xf numFmtId="0" fontId="2" fillId="0" borderId="0" xfId="1" applyFont="1" applyFill="1" applyAlignment="1">
      <alignment wrapText="1"/>
    </xf>
    <xf numFmtId="166" fontId="8" fillId="0" borderId="1" xfId="1" applyNumberFormat="1" applyFont="1" applyFill="1" applyBorder="1" applyAlignment="1">
      <alignment horizontal="right" vertical="center"/>
    </xf>
    <xf numFmtId="40" fontId="8" fillId="0" borderId="1" xfId="1" applyNumberFormat="1" applyFont="1" applyFill="1" applyBorder="1" applyAlignment="1">
      <alignment horizontal="right" vertical="center"/>
    </xf>
    <xf numFmtId="40" fontId="8" fillId="0" borderId="12" xfId="1" applyNumberFormat="1" applyFont="1" applyFill="1" applyBorder="1" applyAlignment="1">
      <alignment horizontal="right" vertical="center"/>
    </xf>
    <xf numFmtId="38" fontId="8" fillId="0" borderId="3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left"/>
    </xf>
    <xf numFmtId="0" fontId="2" fillId="0" borderId="3" xfId="1" applyFont="1" applyFill="1" applyBorder="1" applyAlignment="1">
      <alignment horizontal="left" wrapText="1"/>
    </xf>
    <xf numFmtId="0" fontId="2" fillId="0" borderId="4" xfId="1" applyFont="1" applyFill="1" applyBorder="1" applyAlignment="1">
      <alignment horizontal="left" wrapText="1"/>
    </xf>
    <xf numFmtId="38" fontId="5" fillId="0" borderId="1" xfId="1" applyNumberFormat="1" applyFont="1" applyFill="1" applyBorder="1" applyAlignment="1">
      <alignment horizontal="center" vertical="center" wrapText="1"/>
    </xf>
    <xf numFmtId="167" fontId="8" fillId="0" borderId="3" xfId="1" applyNumberFormat="1" applyFont="1" applyFill="1" applyBorder="1" applyAlignment="1">
      <alignment horizontal="center" vertical="center"/>
    </xf>
    <xf numFmtId="40" fontId="5" fillId="0" borderId="1" xfId="1" applyNumberFormat="1" applyFont="1" applyFill="1" applyBorder="1" applyAlignment="1">
      <alignment horizontal="center" vertical="center" wrapText="1"/>
    </xf>
    <xf numFmtId="40" fontId="2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right" wrapText="1"/>
    </xf>
    <xf numFmtId="40" fontId="8" fillId="0" borderId="1" xfId="2" applyNumberFormat="1" applyFont="1" applyFill="1" applyBorder="1" applyAlignment="1">
      <alignment horizontal="right" vertical="center"/>
    </xf>
    <xf numFmtId="40" fontId="8" fillId="0" borderId="12" xfId="2" applyNumberFormat="1" applyFont="1" applyFill="1" applyBorder="1" applyAlignment="1">
      <alignment horizontal="right" vertical="center"/>
    </xf>
    <xf numFmtId="0" fontId="5" fillId="0" borderId="2" xfId="1" applyFont="1" applyFill="1" applyBorder="1" applyAlignment="1">
      <alignment horizontal="right" vertical="center" wrapText="1"/>
    </xf>
    <xf numFmtId="0" fontId="5" fillId="0" borderId="3" xfId="1" applyFont="1" applyFill="1" applyBorder="1" applyAlignment="1">
      <alignment horizontal="right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12" fillId="0" borderId="0" xfId="1" applyFont="1" applyFill="1"/>
    <xf numFmtId="38" fontId="11" fillId="0" borderId="1" xfId="1" applyNumberFormat="1" applyFont="1" applyFill="1" applyBorder="1" applyAlignment="1">
      <alignment horizontal="center"/>
    </xf>
    <xf numFmtId="38" fontId="13" fillId="0" borderId="1" xfId="1" applyNumberFormat="1" applyFont="1" applyFill="1" applyBorder="1" applyAlignment="1">
      <alignment horizontal="center" vertical="center" wrapText="1"/>
    </xf>
    <xf numFmtId="40" fontId="8" fillId="0" borderId="0" xfId="1" applyNumberFormat="1" applyFont="1" applyFill="1" applyBorder="1" applyAlignment="1">
      <alignment horizontal="right" vertical="center"/>
    </xf>
    <xf numFmtId="40" fontId="2" fillId="0" borderId="0" xfId="1" applyNumberFormat="1" applyFont="1" applyFill="1" applyAlignment="1">
      <alignment horizontal="center" vertical="center"/>
    </xf>
    <xf numFmtId="49" fontId="5" fillId="0" borderId="0" xfId="1" applyNumberFormat="1" applyFont="1" applyFill="1" applyAlignment="1">
      <alignment horizontal="left"/>
    </xf>
    <xf numFmtId="49" fontId="5" fillId="0" borderId="0" xfId="1" applyNumberFormat="1" applyFont="1" applyFill="1" applyAlignment="1">
      <alignment horizontal="center" vertical="center"/>
    </xf>
    <xf numFmtId="40" fontId="2" fillId="0" borderId="0" xfId="1" applyNumberFormat="1" applyFont="1" applyFill="1"/>
    <xf numFmtId="0" fontId="2" fillId="0" borderId="0" xfId="1" applyFont="1" applyFill="1" applyAlignment="1"/>
    <xf numFmtId="43" fontId="15" fillId="0" borderId="0" xfId="1" applyNumberFormat="1" applyFont="1" applyAlignment="1">
      <alignment vertical="top" wrapText="1"/>
    </xf>
    <xf numFmtId="3" fontId="15" fillId="0" borderId="0" xfId="1" applyNumberFormat="1" applyFont="1" applyAlignment="1">
      <alignment vertical="top" wrapText="1"/>
    </xf>
    <xf numFmtId="43" fontId="14" fillId="0" borderId="0" xfId="1" applyNumberFormat="1" applyFont="1" applyAlignment="1">
      <alignment horizontal="center" vertical="top"/>
    </xf>
    <xf numFmtId="43" fontId="14" fillId="0" borderId="0" xfId="1" applyNumberFormat="1" applyFont="1" applyAlignment="1">
      <alignment horizontal="center" vertical="top" wrapText="1"/>
    </xf>
    <xf numFmtId="43" fontId="15" fillId="0" borderId="0" xfId="0" applyNumberFormat="1" applyFont="1" applyAlignment="1">
      <alignment horizontal="center" vertical="top" wrapText="1"/>
    </xf>
    <xf numFmtId="43" fontId="16" fillId="0" borderId="0" xfId="1" applyNumberFormat="1" applyFont="1" applyAlignment="1">
      <alignment horizontal="right" vertical="top" wrapText="1"/>
    </xf>
    <xf numFmtId="43" fontId="16" fillId="0" borderId="0" xfId="0" applyNumberFormat="1" applyFont="1" applyAlignment="1">
      <alignment horizontal="right" vertical="top" wrapText="1"/>
    </xf>
    <xf numFmtId="168" fontId="16" fillId="0" borderId="0" xfId="1" applyNumberFormat="1" applyFont="1" applyAlignment="1">
      <alignment horizontal="right" vertical="top" wrapText="1"/>
    </xf>
    <xf numFmtId="43" fontId="16" fillId="0" borderId="0" xfId="1" applyNumberFormat="1" applyFont="1" applyAlignment="1">
      <alignment vertical="top" wrapText="1"/>
    </xf>
    <xf numFmtId="168" fontId="17" fillId="0" borderId="0" xfId="1" applyNumberFormat="1" applyFont="1" applyAlignment="1">
      <alignment horizontal="right" vertical="top" wrapText="1"/>
    </xf>
    <xf numFmtId="168" fontId="17" fillId="0" borderId="0" xfId="0" applyNumberFormat="1" applyFont="1" applyBorder="1" applyAlignment="1">
      <alignment horizontal="right" vertical="top" wrapText="1"/>
    </xf>
    <xf numFmtId="168" fontId="14" fillId="0" borderId="1" xfId="1" applyNumberFormat="1" applyFont="1" applyBorder="1" applyAlignment="1">
      <alignment horizontal="center" vertical="top"/>
    </xf>
    <xf numFmtId="43" fontId="14" fillId="0" borderId="1" xfId="1" applyNumberFormat="1" applyFont="1" applyBorder="1" applyAlignment="1">
      <alignment horizontal="center" vertical="top" wrapText="1"/>
    </xf>
    <xf numFmtId="1" fontId="15" fillId="0" borderId="1" xfId="1" applyNumberFormat="1" applyFont="1" applyBorder="1" applyAlignment="1">
      <alignment horizontal="center" vertical="top" wrapText="1"/>
    </xf>
    <xf numFmtId="43" fontId="15" fillId="0" borderId="1" xfId="1" applyNumberFormat="1" applyFont="1" applyBorder="1" applyAlignment="1">
      <alignment vertical="top" wrapText="1"/>
    </xf>
    <xf numFmtId="43" fontId="15" fillId="0" borderId="0" xfId="0" applyNumberFormat="1" applyFont="1" applyAlignment="1">
      <alignment vertical="top" wrapText="1"/>
    </xf>
    <xf numFmtId="0" fontId="18" fillId="0" borderId="1" xfId="0" applyFont="1" applyBorder="1"/>
    <xf numFmtId="43" fontId="18" fillId="0" borderId="1" xfId="10" applyFont="1" applyBorder="1" applyAlignment="1">
      <alignment horizontal="right" wrapText="1"/>
    </xf>
    <xf numFmtId="43" fontId="15" fillId="0" borderId="1" xfId="10" applyFont="1" applyBorder="1" applyAlignment="1">
      <alignment horizontal="right" vertical="center" wrapText="1"/>
    </xf>
    <xf numFmtId="0" fontId="18" fillId="0" borderId="12" xfId="0" applyFont="1" applyBorder="1"/>
    <xf numFmtId="43" fontId="18" fillId="0" borderId="12" xfId="10" applyFont="1" applyBorder="1" applyAlignment="1">
      <alignment horizontal="right" wrapText="1"/>
    </xf>
    <xf numFmtId="43" fontId="15" fillId="3" borderId="1" xfId="10" applyFont="1" applyFill="1" applyBorder="1" applyAlignment="1">
      <alignment horizontal="right" vertical="top" wrapText="1"/>
    </xf>
    <xf numFmtId="168" fontId="15" fillId="0" borderId="1" xfId="1" applyNumberFormat="1" applyFont="1" applyBorder="1" applyAlignment="1">
      <alignment horizontal="center" vertical="top"/>
    </xf>
    <xf numFmtId="0" fontId="18" fillId="0" borderId="1" xfId="0" applyFont="1" applyBorder="1" applyAlignment="1">
      <alignment vertical="center"/>
    </xf>
    <xf numFmtId="43" fontId="15" fillId="3" borderId="1" xfId="10" applyFont="1" applyFill="1" applyBorder="1" applyAlignment="1">
      <alignment horizontal="right" vertical="center" wrapText="1"/>
    </xf>
    <xf numFmtId="0" fontId="18" fillId="0" borderId="4" xfId="0" applyFont="1" applyBorder="1" applyAlignment="1">
      <alignment vertical="center"/>
    </xf>
    <xf numFmtId="43" fontId="18" fillId="0" borderId="11" xfId="10" applyFont="1" applyBorder="1" applyAlignment="1">
      <alignment horizontal="right" wrapText="1"/>
    </xf>
    <xf numFmtId="43" fontId="15" fillId="4" borderId="4" xfId="10" applyFont="1" applyFill="1" applyBorder="1" applyAlignment="1">
      <alignment horizontal="right" vertical="center" wrapText="1"/>
    </xf>
    <xf numFmtId="43" fontId="15" fillId="3" borderId="1" xfId="1" applyNumberFormat="1" applyFont="1" applyFill="1" applyBorder="1" applyAlignment="1">
      <alignment vertical="top" wrapText="1"/>
    </xf>
    <xf numFmtId="168" fontId="19" fillId="0" borderId="12" xfId="1" applyNumberFormat="1" applyFont="1" applyBorder="1" applyAlignment="1">
      <alignment horizontal="center" vertical="top"/>
    </xf>
    <xf numFmtId="168" fontId="19" fillId="0" borderId="1" xfId="1" applyNumberFormat="1" applyFont="1" applyBorder="1" applyAlignment="1">
      <alignment horizontal="center" vertical="top"/>
    </xf>
    <xf numFmtId="0" fontId="18" fillId="0" borderId="1" xfId="0" applyFont="1" applyBorder="1" applyAlignment="1">
      <alignment horizontal="center" vertical="center"/>
    </xf>
    <xf numFmtId="43" fontId="19" fillId="3" borderId="1" xfId="10" applyFont="1" applyFill="1" applyBorder="1" applyAlignment="1">
      <alignment horizontal="right" vertical="top" wrapText="1"/>
    </xf>
    <xf numFmtId="0" fontId="18" fillId="0" borderId="12" xfId="0" applyFont="1" applyBorder="1" applyAlignment="1">
      <alignment horizontal="center" vertical="center"/>
    </xf>
    <xf numFmtId="1" fontId="19" fillId="3" borderId="1" xfId="1" applyNumberFormat="1" applyFont="1" applyFill="1" applyBorder="1" applyAlignment="1">
      <alignment vertical="center" wrapText="1"/>
    </xf>
    <xf numFmtId="43" fontId="14" fillId="0" borderId="1" xfId="1" applyNumberFormat="1" applyFont="1" applyBorder="1" applyAlignment="1">
      <alignment vertical="top" wrapText="1"/>
    </xf>
    <xf numFmtId="2" fontId="14" fillId="0" borderId="1" xfId="1" applyNumberFormat="1" applyFont="1" applyBorder="1" applyAlignment="1">
      <alignment vertical="top" wrapText="1"/>
    </xf>
    <xf numFmtId="43" fontId="14" fillId="0" borderId="1" xfId="10" applyFont="1" applyBorder="1" applyAlignment="1">
      <alignment horizontal="right" vertical="top" wrapText="1"/>
    </xf>
    <xf numFmtId="1" fontId="14" fillId="0" borderId="1" xfId="1" applyNumberFormat="1" applyFont="1" applyBorder="1" applyAlignment="1">
      <alignment vertical="top" wrapText="1"/>
    </xf>
    <xf numFmtId="1" fontId="15" fillId="3" borderId="1" xfId="1" applyNumberFormat="1" applyFont="1" applyFill="1" applyBorder="1" applyAlignment="1">
      <alignment horizontal="center" vertical="top" wrapText="1"/>
    </xf>
    <xf numFmtId="3" fontId="15" fillId="3" borderId="1" xfId="1" applyNumberFormat="1" applyFont="1" applyFill="1" applyBorder="1" applyAlignment="1">
      <alignment horizontal="center" vertical="top" wrapText="1"/>
    </xf>
    <xf numFmtId="168" fontId="14" fillId="0" borderId="1" xfId="1" applyNumberFormat="1" applyFont="1" applyBorder="1" applyAlignment="1">
      <alignment vertical="top" wrapText="1"/>
    </xf>
    <xf numFmtId="1" fontId="20" fillId="4" borderId="1" xfId="0" applyNumberFormat="1" applyFont="1" applyFill="1" applyBorder="1" applyAlignment="1">
      <alignment horizontal="center" vertical="top" wrapText="1"/>
    </xf>
    <xf numFmtId="0" fontId="21" fillId="0" borderId="11" xfId="9" applyFont="1" applyFill="1" applyBorder="1"/>
    <xf numFmtId="0" fontId="22" fillId="0" borderId="1" xfId="9" applyFont="1" applyFill="1" applyBorder="1"/>
    <xf numFmtId="43" fontId="23" fillId="0" borderId="1" xfId="10" applyFont="1" applyBorder="1" applyAlignment="1">
      <alignment horizontal="right" wrapText="1"/>
    </xf>
    <xf numFmtId="43" fontId="15" fillId="0" borderId="1" xfId="10" applyFont="1" applyBorder="1" applyAlignment="1">
      <alignment horizontal="right" vertical="top" wrapText="1"/>
    </xf>
    <xf numFmtId="3" fontId="14" fillId="0" borderId="1" xfId="1" applyNumberFormat="1" applyFont="1" applyBorder="1" applyAlignment="1">
      <alignment horizontal="center" vertical="top"/>
    </xf>
    <xf numFmtId="3" fontId="14" fillId="0" borderId="1" xfId="1" applyNumberFormat="1" applyFont="1" applyBorder="1" applyAlignment="1">
      <alignment horizontal="center" vertical="top" wrapText="1"/>
    </xf>
    <xf numFmtId="3" fontId="15" fillId="0" borderId="1" xfId="1" applyNumberFormat="1" applyFont="1" applyBorder="1" applyAlignment="1">
      <alignment horizontal="center" vertical="top"/>
    </xf>
    <xf numFmtId="3" fontId="15" fillId="0" borderId="1" xfId="1" applyNumberFormat="1" applyFont="1" applyBorder="1" applyAlignment="1">
      <alignment horizontal="center" vertical="top" wrapText="1"/>
    </xf>
    <xf numFmtId="43" fontId="19" fillId="0" borderId="1" xfId="10" applyFont="1" applyBorder="1" applyAlignment="1">
      <alignment horizontal="right" vertical="top" wrapText="1"/>
    </xf>
    <xf numFmtId="3" fontId="15" fillId="0" borderId="1" xfId="1" applyNumberFormat="1" applyFont="1" applyBorder="1" applyAlignment="1">
      <alignment vertical="top" wrapText="1"/>
    </xf>
    <xf numFmtId="3" fontId="14" fillId="0" borderId="1" xfId="1" applyNumberFormat="1" applyFont="1" applyBorder="1" applyAlignment="1">
      <alignment vertical="top" wrapText="1"/>
    </xf>
    <xf numFmtId="43" fontId="14" fillId="0" borderId="4" xfId="0" applyNumberFormat="1" applyFont="1" applyBorder="1" applyAlignment="1">
      <alignment horizontal="right" vertical="top" wrapText="1"/>
    </xf>
    <xf numFmtId="3" fontId="20" fillId="0" borderId="0" xfId="0" applyNumberFormat="1" applyFont="1" applyAlignment="1">
      <alignment vertical="top" wrapText="1"/>
    </xf>
    <xf numFmtId="43" fontId="14" fillId="0" borderId="11" xfId="0" applyNumberFormat="1" applyFont="1" applyBorder="1" applyAlignment="1">
      <alignment horizontal="right" vertical="top" wrapText="1"/>
    </xf>
    <xf numFmtId="43" fontId="15" fillId="0" borderId="0" xfId="0" applyNumberFormat="1" applyFont="1" applyAlignment="1">
      <alignment horizontal="center" vertical="top"/>
    </xf>
    <xf numFmtId="43" fontId="14" fillId="0" borderId="0" xfId="0" applyNumberFormat="1" applyFont="1" applyAlignment="1">
      <alignment horizontal="right" vertical="top" wrapText="1"/>
    </xf>
    <xf numFmtId="43" fontId="15" fillId="0" borderId="0" xfId="1" applyNumberFormat="1" applyFont="1" applyAlignment="1">
      <alignment horizontal="center" vertical="top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wrapText="1"/>
    </xf>
    <xf numFmtId="0" fontId="2" fillId="0" borderId="0" xfId="1" applyFont="1" applyFill="1" applyAlignment="1">
      <alignment horizontal="left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40" fontId="8" fillId="0" borderId="5" xfId="1" applyNumberFormat="1" applyFont="1" applyFill="1" applyBorder="1" applyAlignment="1">
      <alignment horizontal="right" vertical="center"/>
    </xf>
    <xf numFmtId="40" fontId="8" fillId="0" borderId="12" xfId="1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left" wrapText="1"/>
    </xf>
    <xf numFmtId="0" fontId="8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left"/>
    </xf>
    <xf numFmtId="0" fontId="2" fillId="0" borderId="3" xfId="1" applyFont="1" applyFill="1" applyBorder="1" applyAlignment="1">
      <alignment horizontal="left"/>
    </xf>
    <xf numFmtId="0" fontId="2" fillId="0" borderId="4" xfId="1" applyFont="1" applyFill="1" applyBorder="1" applyAlignment="1">
      <alignment horizontal="left"/>
    </xf>
    <xf numFmtId="0" fontId="2" fillId="0" borderId="1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left" wrapText="1"/>
    </xf>
    <xf numFmtId="0" fontId="2" fillId="0" borderId="3" xfId="1" applyFont="1" applyFill="1" applyBorder="1" applyAlignment="1">
      <alignment horizontal="left" wrapText="1"/>
    </xf>
    <xf numFmtId="0" fontId="5" fillId="0" borderId="2" xfId="1" applyFont="1" applyFill="1" applyBorder="1" applyAlignment="1">
      <alignment horizontal="left"/>
    </xf>
    <xf numFmtId="0" fontId="5" fillId="0" borderId="3" xfId="1" applyFont="1" applyFill="1" applyBorder="1" applyAlignment="1">
      <alignment horizontal="left"/>
    </xf>
    <xf numFmtId="0" fontId="5" fillId="0" borderId="4" xfId="1" applyFont="1" applyFill="1" applyBorder="1" applyAlignment="1">
      <alignment horizontal="left"/>
    </xf>
    <xf numFmtId="0" fontId="8" fillId="0" borderId="1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wrapText="1"/>
    </xf>
    <xf numFmtId="0" fontId="8" fillId="0" borderId="2" xfId="1" applyFont="1" applyFill="1" applyBorder="1" applyAlignment="1">
      <alignment horizontal="center"/>
    </xf>
    <xf numFmtId="0" fontId="8" fillId="0" borderId="3" xfId="1" applyFont="1" applyFill="1" applyBorder="1" applyAlignment="1">
      <alignment horizontal="center"/>
    </xf>
    <xf numFmtId="0" fontId="8" fillId="0" borderId="4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left" vertical="top" wrapText="1"/>
    </xf>
    <xf numFmtId="0" fontId="5" fillId="0" borderId="3" xfId="1" applyFont="1" applyFill="1" applyBorder="1" applyAlignment="1">
      <alignment horizontal="left" vertical="top" wrapText="1"/>
    </xf>
    <xf numFmtId="0" fontId="5" fillId="0" borderId="4" xfId="1" applyFont="1" applyFill="1" applyBorder="1" applyAlignment="1">
      <alignment horizontal="left" vertical="top" wrapText="1"/>
    </xf>
    <xf numFmtId="0" fontId="10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left" wrapText="1"/>
    </xf>
    <xf numFmtId="0" fontId="5" fillId="0" borderId="1" xfId="1" applyFont="1" applyFill="1" applyBorder="1" applyAlignment="1">
      <alignment horizontal="right" vertical="center" wrapText="1"/>
    </xf>
    <xf numFmtId="0" fontId="2" fillId="0" borderId="1" xfId="1" applyFont="1" applyFill="1" applyBorder="1" applyAlignment="1">
      <alignment horizontal="left"/>
    </xf>
    <xf numFmtId="0" fontId="5" fillId="0" borderId="1" xfId="1" applyFont="1" applyFill="1" applyBorder="1" applyAlignment="1">
      <alignment horizontal="left" vertical="top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right" vertical="center" wrapText="1"/>
    </xf>
    <xf numFmtId="0" fontId="8" fillId="0" borderId="3" xfId="1" applyFont="1" applyFill="1" applyBorder="1" applyAlignment="1">
      <alignment horizontal="right" vertical="center" wrapText="1"/>
    </xf>
    <xf numFmtId="0" fontId="8" fillId="0" borderId="4" xfId="1" applyFont="1" applyFill="1" applyBorder="1" applyAlignment="1">
      <alignment horizontal="right" vertical="center" wrapText="1"/>
    </xf>
    <xf numFmtId="0" fontId="5" fillId="0" borderId="2" xfId="1" applyFont="1" applyFill="1" applyBorder="1" applyAlignment="1">
      <alignment horizontal="right" wrapText="1"/>
    </xf>
    <xf numFmtId="0" fontId="5" fillId="0" borderId="3" xfId="1" applyFont="1" applyFill="1" applyBorder="1" applyAlignment="1">
      <alignment horizontal="right" wrapText="1"/>
    </xf>
    <xf numFmtId="0" fontId="5" fillId="0" borderId="4" xfId="1" applyFont="1" applyFill="1" applyBorder="1" applyAlignment="1">
      <alignment horizontal="right" wrapText="1"/>
    </xf>
    <xf numFmtId="38" fontId="13" fillId="0" borderId="2" xfId="1" applyNumberFormat="1" applyFont="1" applyFill="1" applyBorder="1" applyAlignment="1">
      <alignment horizontal="right" wrapText="1"/>
    </xf>
    <xf numFmtId="38" fontId="13" fillId="0" borderId="3" xfId="1" applyNumberFormat="1" applyFont="1" applyFill="1" applyBorder="1" applyAlignment="1">
      <alignment horizontal="right" wrapText="1"/>
    </xf>
    <xf numFmtId="38" fontId="13" fillId="0" borderId="4" xfId="1" applyNumberFormat="1" applyFont="1" applyFill="1" applyBorder="1" applyAlignment="1">
      <alignment horizontal="right" wrapText="1"/>
    </xf>
    <xf numFmtId="38" fontId="11" fillId="0" borderId="2" xfId="1" applyNumberFormat="1" applyFont="1" applyFill="1" applyBorder="1" applyAlignment="1">
      <alignment horizontal="center"/>
    </xf>
    <xf numFmtId="38" fontId="11" fillId="0" borderId="3" xfId="1" applyNumberFormat="1" applyFont="1" applyFill="1" applyBorder="1" applyAlignment="1">
      <alignment horizontal="center"/>
    </xf>
    <xf numFmtId="38" fontId="11" fillId="0" borderId="4" xfId="1" applyNumberFormat="1" applyFont="1" applyFill="1" applyBorder="1" applyAlignment="1">
      <alignment horizontal="center"/>
    </xf>
    <xf numFmtId="38" fontId="11" fillId="0" borderId="2" xfId="1" applyNumberFormat="1" applyFont="1" applyFill="1" applyBorder="1" applyAlignment="1">
      <alignment horizontal="right"/>
    </xf>
    <xf numFmtId="38" fontId="11" fillId="0" borderId="3" xfId="1" applyNumberFormat="1" applyFont="1" applyFill="1" applyBorder="1" applyAlignment="1">
      <alignment horizontal="right"/>
    </xf>
    <xf numFmtId="43" fontId="15" fillId="0" borderId="2" xfId="0" applyNumberFormat="1" applyFont="1" applyBorder="1" applyAlignment="1">
      <alignment horizontal="right" vertical="top" wrapText="1"/>
    </xf>
    <xf numFmtId="43" fontId="15" fillId="0" borderId="3" xfId="0" applyNumberFormat="1" applyFont="1" applyBorder="1" applyAlignment="1">
      <alignment horizontal="right" vertical="top" wrapText="1"/>
    </xf>
    <xf numFmtId="43" fontId="15" fillId="0" borderId="4" xfId="0" applyNumberFormat="1" applyFont="1" applyBorder="1" applyAlignment="1">
      <alignment horizontal="right" vertical="top" wrapText="1"/>
    </xf>
    <xf numFmtId="43" fontId="14" fillId="0" borderId="2" xfId="0" applyNumberFormat="1" applyFont="1" applyBorder="1" applyAlignment="1">
      <alignment horizontal="right" vertical="top" wrapText="1"/>
    </xf>
    <xf numFmtId="43" fontId="14" fillId="0" borderId="3" xfId="0" applyNumberFormat="1" applyFont="1" applyBorder="1" applyAlignment="1">
      <alignment horizontal="right" vertical="top" wrapText="1"/>
    </xf>
    <xf numFmtId="43" fontId="14" fillId="0" borderId="14" xfId="0" applyNumberFormat="1" applyFont="1" applyBorder="1" applyAlignment="1">
      <alignment horizontal="right" vertical="top" wrapText="1"/>
    </xf>
    <xf numFmtId="43" fontId="15" fillId="0" borderId="0" xfId="0" applyNumberFormat="1" applyFont="1" applyAlignment="1">
      <alignment horizontal="center" vertical="center" wrapText="1"/>
    </xf>
    <xf numFmtId="168" fontId="19" fillId="0" borderId="5" xfId="1" applyNumberFormat="1" applyFont="1" applyBorder="1" applyAlignment="1">
      <alignment horizontal="center" vertical="top"/>
    </xf>
    <xf numFmtId="168" fontId="19" fillId="0" borderId="12" xfId="1" applyNumberFormat="1" applyFont="1" applyBorder="1" applyAlignment="1">
      <alignment horizontal="center" vertical="top"/>
    </xf>
    <xf numFmtId="0" fontId="18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168" fontId="19" fillId="0" borderId="13" xfId="1" applyNumberFormat="1" applyFont="1" applyBorder="1" applyAlignment="1">
      <alignment horizontal="center" vertical="top"/>
    </xf>
    <xf numFmtId="43" fontId="16" fillId="0" borderId="2" xfId="0" applyNumberFormat="1" applyFont="1" applyBorder="1" applyAlignment="1">
      <alignment horizontal="right" vertical="top" wrapText="1"/>
    </xf>
    <xf numFmtId="43" fontId="16" fillId="0" borderId="3" xfId="0" applyNumberFormat="1" applyFont="1" applyBorder="1" applyAlignment="1">
      <alignment horizontal="right" vertical="top" wrapText="1"/>
    </xf>
    <xf numFmtId="43" fontId="16" fillId="0" borderId="14" xfId="0" applyNumberFormat="1" applyFont="1" applyBorder="1" applyAlignment="1">
      <alignment horizontal="right" vertical="top" wrapText="1"/>
    </xf>
    <xf numFmtId="43" fontId="17" fillId="0" borderId="2" xfId="0" applyNumberFormat="1" applyFont="1" applyBorder="1" applyAlignment="1">
      <alignment horizontal="right" vertical="top" wrapText="1"/>
    </xf>
    <xf numFmtId="43" fontId="17" fillId="0" borderId="3" xfId="0" applyNumberFormat="1" applyFont="1" applyBorder="1" applyAlignment="1">
      <alignment horizontal="right" vertical="top" wrapText="1"/>
    </xf>
    <xf numFmtId="43" fontId="17" fillId="0" borderId="14" xfId="0" applyNumberFormat="1" applyFont="1" applyBorder="1" applyAlignment="1">
      <alignment horizontal="right" vertical="top" wrapText="1"/>
    </xf>
    <xf numFmtId="43" fontId="15" fillId="0" borderId="1" xfId="1" applyNumberFormat="1" applyFont="1" applyBorder="1" applyAlignment="1">
      <alignment horizontal="center" vertical="top" wrapText="1"/>
    </xf>
    <xf numFmtId="43" fontId="15" fillId="0" borderId="1" xfId="1" applyNumberFormat="1" applyFont="1" applyBorder="1" applyAlignment="1">
      <alignment horizontal="center" vertical="center" wrapText="1"/>
    </xf>
    <xf numFmtId="168" fontId="15" fillId="0" borderId="5" xfId="1" applyNumberFormat="1" applyFont="1" applyBorder="1" applyAlignment="1">
      <alignment horizontal="center" vertical="top"/>
    </xf>
    <xf numFmtId="168" fontId="15" fillId="0" borderId="12" xfId="1" applyNumberFormat="1" applyFont="1" applyBorder="1" applyAlignment="1">
      <alignment horizontal="center" vertical="top"/>
    </xf>
    <xf numFmtId="43" fontId="16" fillId="0" borderId="0" xfId="1" applyNumberFormat="1" applyFont="1" applyAlignment="1">
      <alignment vertical="top" wrapText="1"/>
    </xf>
    <xf numFmtId="43" fontId="17" fillId="0" borderId="0" xfId="1" applyNumberFormat="1" applyFont="1" applyAlignment="1">
      <alignment vertical="top" wrapText="1"/>
    </xf>
    <xf numFmtId="43" fontId="16" fillId="0" borderId="0" xfId="1" applyNumberFormat="1" applyFont="1" applyAlignment="1">
      <alignment horizontal="left" vertical="top" wrapText="1"/>
    </xf>
    <xf numFmtId="43" fontId="15" fillId="0" borderId="5" xfId="1" applyNumberFormat="1" applyFont="1" applyBorder="1" applyAlignment="1">
      <alignment horizontal="center" vertical="top" wrapText="1"/>
    </xf>
    <xf numFmtId="43" fontId="15" fillId="0" borderId="12" xfId="1" applyNumberFormat="1" applyFont="1" applyBorder="1" applyAlignment="1">
      <alignment horizontal="center" vertical="top" wrapText="1"/>
    </xf>
    <xf numFmtId="43" fontId="14" fillId="0" borderId="0" xfId="1" applyNumberFormat="1" applyFont="1" applyAlignment="1">
      <alignment horizontal="center" vertical="top" wrapText="1"/>
    </xf>
    <xf numFmtId="43" fontId="14" fillId="2" borderId="0" xfId="0" applyNumberFormat="1" applyFont="1" applyFill="1" applyAlignment="1">
      <alignment horizontal="center" vertical="top" wrapText="1"/>
    </xf>
    <xf numFmtId="43" fontId="15" fillId="0" borderId="0" xfId="1" applyNumberFormat="1" applyFont="1" applyAlignment="1">
      <alignment horizontal="left" vertical="top" wrapText="1"/>
    </xf>
    <xf numFmtId="43" fontId="16" fillId="0" borderId="0" xfId="0" applyNumberFormat="1" applyFont="1" applyAlignment="1">
      <alignment horizontal="left" vertical="top" wrapText="1"/>
    </xf>
  </cellXfs>
  <cellStyles count="31">
    <cellStyle name="Денежный 2" xfId="8"/>
    <cellStyle name="Денежный 2 2" xfId="11"/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6 2" xfId="19"/>
    <cellStyle name="Обычный 17" xfId="9"/>
    <cellStyle name="Обычный 18" xfId="20"/>
    <cellStyle name="Обычный 19" xfId="21"/>
    <cellStyle name="Обычный 2" xfId="2"/>
    <cellStyle name="Обычный 2 2" xfId="1"/>
    <cellStyle name="Обычный 2 3" xfId="22"/>
    <cellStyle name="Обычный 3" xfId="4"/>
    <cellStyle name="Обычный 3 2" xfId="23"/>
    <cellStyle name="Обычный 4" xfId="24"/>
    <cellStyle name="Обычный 4 2" xfId="25"/>
    <cellStyle name="Обычный 5" xfId="26"/>
    <cellStyle name="Обычный 6" xfId="27"/>
    <cellStyle name="Обычный 7" xfId="28"/>
    <cellStyle name="Обычный 8" xfId="29"/>
    <cellStyle name="Обычный 9" xfId="30"/>
    <cellStyle name="Процентный 2" xfId="7"/>
    <cellStyle name="Финансовый" xfId="10" builtinId="3"/>
    <cellStyle name="Финансовый 2" xfId="5"/>
    <cellStyle name="Финансовый 2 2" xfId="3"/>
    <cellStyle name="Финансовый 2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5"/>
  <sheetViews>
    <sheetView tabSelected="1" workbookViewId="0">
      <selection activeCell="E96" sqref="E96"/>
    </sheetView>
  </sheetViews>
  <sheetFormatPr defaultRowHeight="12.75" x14ac:dyDescent="0.2"/>
  <cols>
    <col min="1" max="1" width="10" style="64" customWidth="1"/>
    <col min="2" max="2" width="9.140625" style="1" customWidth="1"/>
    <col min="3" max="3" width="52.7109375" style="1" customWidth="1"/>
    <col min="4" max="4" width="8" style="23" customWidth="1"/>
    <col min="5" max="5" width="15.5703125" style="4" customWidth="1"/>
    <col min="6" max="16384" width="9.140625" style="1"/>
  </cols>
  <sheetData>
    <row r="1" spans="1:5" ht="60.75" customHeight="1" x14ac:dyDescent="0.2">
      <c r="A1" s="125" t="s">
        <v>2</v>
      </c>
      <c r="B1" s="125"/>
      <c r="C1" s="125"/>
      <c r="D1" s="125"/>
      <c r="E1" s="125"/>
    </row>
    <row r="2" spans="1:5" x14ac:dyDescent="0.2">
      <c r="A2" s="126" t="s">
        <v>3</v>
      </c>
      <c r="B2" s="126"/>
      <c r="C2" s="2">
        <f>C3+C4</f>
        <v>4158.51</v>
      </c>
      <c r="D2" s="3"/>
    </row>
    <row r="3" spans="1:5" x14ac:dyDescent="0.2">
      <c r="A3" s="127" t="s">
        <v>4</v>
      </c>
      <c r="B3" s="127"/>
      <c r="C3" s="5">
        <v>4158.51</v>
      </c>
      <c r="D3" s="3"/>
      <c r="E3" s="6"/>
    </row>
    <row r="4" spans="1:5" x14ac:dyDescent="0.2">
      <c r="A4" s="127" t="s">
        <v>5</v>
      </c>
      <c r="B4" s="127"/>
      <c r="C4" s="5">
        <v>0</v>
      </c>
      <c r="D4" s="3"/>
      <c r="E4" s="6"/>
    </row>
    <row r="5" spans="1:5" x14ac:dyDescent="0.2">
      <c r="A5" s="7"/>
      <c r="B5" s="8"/>
      <c r="C5" s="9"/>
      <c r="D5" s="3"/>
      <c r="E5" s="6"/>
    </row>
    <row r="6" spans="1:5" x14ac:dyDescent="0.2">
      <c r="A6" s="128" t="s">
        <v>6</v>
      </c>
      <c r="B6" s="129"/>
      <c r="C6" s="130"/>
      <c r="D6" s="134" t="s">
        <v>7</v>
      </c>
      <c r="E6" s="136">
        <f>E15+E19+E27</f>
        <v>2358108.9800000004</v>
      </c>
    </row>
    <row r="7" spans="1:5" x14ac:dyDescent="0.2">
      <c r="A7" s="131"/>
      <c r="B7" s="132"/>
      <c r="C7" s="133"/>
      <c r="D7" s="135"/>
      <c r="E7" s="137"/>
    </row>
    <row r="8" spans="1:5" x14ac:dyDescent="0.2">
      <c r="A8" s="139" t="s">
        <v>8</v>
      </c>
      <c r="B8" s="139"/>
      <c r="C8" s="139"/>
      <c r="D8" s="139"/>
      <c r="E8" s="139"/>
    </row>
    <row r="9" spans="1:5" x14ac:dyDescent="0.2">
      <c r="A9" s="140" t="s">
        <v>9</v>
      </c>
      <c r="B9" s="141"/>
      <c r="C9" s="142"/>
      <c r="D9" s="10"/>
      <c r="E9" s="11">
        <v>583188.46</v>
      </c>
    </row>
    <row r="10" spans="1:5" x14ac:dyDescent="0.2">
      <c r="A10" s="143" t="s">
        <v>10</v>
      </c>
      <c r="B10" s="143"/>
      <c r="C10" s="143"/>
      <c r="D10" s="12">
        <v>1.92</v>
      </c>
      <c r="E10" s="11">
        <v>39921.550000000003</v>
      </c>
    </row>
    <row r="11" spans="1:5" ht="12.75" customHeight="1" x14ac:dyDescent="0.2">
      <c r="A11" s="144" t="s">
        <v>11</v>
      </c>
      <c r="B11" s="145"/>
      <c r="C11" s="146"/>
      <c r="D11" s="12">
        <v>0.84</v>
      </c>
      <c r="E11" s="11">
        <v>8096.01</v>
      </c>
    </row>
    <row r="12" spans="1:5" x14ac:dyDescent="0.2">
      <c r="A12" s="144" t="s">
        <v>12</v>
      </c>
      <c r="B12" s="145"/>
      <c r="C12" s="146"/>
      <c r="D12" s="12">
        <v>1.1100000000000001</v>
      </c>
      <c r="E12" s="11">
        <v>55391.76</v>
      </c>
    </row>
    <row r="13" spans="1:5" x14ac:dyDescent="0.2">
      <c r="A13" s="143" t="s">
        <v>13</v>
      </c>
      <c r="B13" s="143"/>
      <c r="C13" s="143"/>
      <c r="D13" s="12"/>
      <c r="E13" s="11">
        <v>0</v>
      </c>
    </row>
    <row r="14" spans="1:5" ht="12.75" customHeight="1" x14ac:dyDescent="0.2">
      <c r="A14" s="140" t="s">
        <v>0</v>
      </c>
      <c r="B14" s="141"/>
      <c r="C14" s="142"/>
      <c r="D14" s="12"/>
      <c r="E14" s="11">
        <v>0</v>
      </c>
    </row>
    <row r="15" spans="1:5" x14ac:dyDescent="0.2">
      <c r="A15" s="138" t="s">
        <v>14</v>
      </c>
      <c r="B15" s="138"/>
      <c r="C15" s="138"/>
      <c r="D15" s="12"/>
      <c r="E15" s="13">
        <f>SUM(E9:E14)</f>
        <v>686597.78</v>
      </c>
    </row>
    <row r="16" spans="1:5" x14ac:dyDescent="0.2">
      <c r="A16" s="139" t="s">
        <v>15</v>
      </c>
      <c r="B16" s="139"/>
      <c r="C16" s="139"/>
      <c r="D16" s="139"/>
      <c r="E16" s="139"/>
    </row>
    <row r="17" spans="1:5" x14ac:dyDescent="0.2">
      <c r="A17" s="147" t="s">
        <v>1</v>
      </c>
      <c r="B17" s="147"/>
      <c r="C17" s="147"/>
      <c r="D17" s="10">
        <v>3.61</v>
      </c>
      <c r="E17" s="14">
        <v>180146.76</v>
      </c>
    </row>
    <row r="18" spans="1:5" x14ac:dyDescent="0.2">
      <c r="A18" s="148" t="s">
        <v>16</v>
      </c>
      <c r="B18" s="149"/>
      <c r="C18" s="149"/>
      <c r="D18" s="12"/>
      <c r="E18" s="14"/>
    </row>
    <row r="19" spans="1:5" ht="12.75" customHeight="1" x14ac:dyDescent="0.2">
      <c r="A19" s="138" t="s">
        <v>17</v>
      </c>
      <c r="B19" s="138"/>
      <c r="C19" s="138"/>
      <c r="D19" s="15"/>
      <c r="E19" s="13">
        <f>E17+E18</f>
        <v>180146.76</v>
      </c>
    </row>
    <row r="20" spans="1:5" ht="12.75" hidden="1" customHeight="1" x14ac:dyDescent="0.2">
      <c r="A20" s="150" t="s">
        <v>18</v>
      </c>
      <c r="B20" s="151"/>
      <c r="C20" s="152"/>
      <c r="D20" s="15"/>
      <c r="E20" s="16">
        <v>0</v>
      </c>
    </row>
    <row r="21" spans="1:5" ht="12.75" hidden="1" customHeight="1" x14ac:dyDescent="0.2">
      <c r="A21" s="150" t="s">
        <v>19</v>
      </c>
      <c r="B21" s="151"/>
      <c r="C21" s="152"/>
      <c r="D21" s="15"/>
      <c r="E21" s="16">
        <v>0</v>
      </c>
    </row>
    <row r="22" spans="1:5" ht="12.75" customHeight="1" x14ac:dyDescent="0.2">
      <c r="A22" s="153" t="s">
        <v>20</v>
      </c>
      <c r="B22" s="153"/>
      <c r="C22" s="153"/>
      <c r="D22" s="153"/>
      <c r="E22" s="153"/>
    </row>
    <row r="23" spans="1:5" ht="12.75" customHeight="1" x14ac:dyDescent="0.2">
      <c r="A23" s="17" t="s">
        <v>21</v>
      </c>
      <c r="B23" s="18"/>
      <c r="C23" s="18"/>
      <c r="D23" s="19"/>
      <c r="E23" s="14">
        <v>779513.61</v>
      </c>
    </row>
    <row r="24" spans="1:5" ht="12.75" customHeight="1" x14ac:dyDescent="0.2">
      <c r="A24" s="17" t="s">
        <v>22</v>
      </c>
      <c r="B24" s="18"/>
      <c r="C24" s="18"/>
      <c r="D24" s="19"/>
      <c r="E24" s="14">
        <f>279463.4
+166195.61</f>
        <v>445659.01</v>
      </c>
    </row>
    <row r="25" spans="1:5" ht="12.75" customHeight="1" x14ac:dyDescent="0.2">
      <c r="A25" s="17" t="s">
        <v>23</v>
      </c>
      <c r="B25" s="18"/>
      <c r="C25" s="18"/>
      <c r="D25" s="19"/>
      <c r="E25" s="14">
        <v>91447.49</v>
      </c>
    </row>
    <row r="26" spans="1:5" ht="12.75" customHeight="1" x14ac:dyDescent="0.2">
      <c r="A26" s="17" t="s">
        <v>24</v>
      </c>
      <c r="B26" s="18"/>
      <c r="C26" s="18"/>
      <c r="D26" s="19"/>
      <c r="E26" s="14">
        <v>174744.33</v>
      </c>
    </row>
    <row r="27" spans="1:5" s="21" customFormat="1" ht="12.75" customHeight="1" x14ac:dyDescent="0.2">
      <c r="A27" s="150" t="s">
        <v>25</v>
      </c>
      <c r="B27" s="151"/>
      <c r="C27" s="152"/>
      <c r="D27" s="19"/>
      <c r="E27" s="20">
        <f>SUM(E23:E26)</f>
        <v>1491364.4400000002</v>
      </c>
    </row>
    <row r="28" spans="1:5" x14ac:dyDescent="0.2">
      <c r="A28" s="22"/>
    </row>
    <row r="29" spans="1:5" x14ac:dyDescent="0.2">
      <c r="A29" s="128" t="s">
        <v>26</v>
      </c>
      <c r="B29" s="154"/>
      <c r="C29" s="155"/>
      <c r="D29" s="24"/>
      <c r="E29" s="136">
        <f>E38+E42+E48</f>
        <v>2425034.38</v>
      </c>
    </row>
    <row r="30" spans="1:5" x14ac:dyDescent="0.2">
      <c r="A30" s="156"/>
      <c r="B30" s="157"/>
      <c r="C30" s="158"/>
      <c r="D30" s="25"/>
      <c r="E30" s="137"/>
    </row>
    <row r="31" spans="1:5" x14ac:dyDescent="0.2">
      <c r="A31" s="139" t="s">
        <v>8</v>
      </c>
      <c r="B31" s="139"/>
      <c r="C31" s="139"/>
      <c r="D31" s="139"/>
      <c r="E31" s="139"/>
    </row>
    <row r="32" spans="1:5" x14ac:dyDescent="0.2">
      <c r="A32" s="140" t="s">
        <v>27</v>
      </c>
      <c r="B32" s="141"/>
      <c r="C32" s="142"/>
      <c r="D32" s="10"/>
      <c r="E32" s="11">
        <v>599739.91</v>
      </c>
    </row>
    <row r="33" spans="1:5" x14ac:dyDescent="0.2">
      <c r="A33" s="143" t="s">
        <v>28</v>
      </c>
      <c r="B33" s="143"/>
      <c r="C33" s="143"/>
      <c r="D33" s="12"/>
      <c r="E33" s="26">
        <v>41054.559999999998</v>
      </c>
    </row>
    <row r="34" spans="1:5" ht="12.75" customHeight="1" x14ac:dyDescent="0.2">
      <c r="A34" s="17" t="s">
        <v>29</v>
      </c>
      <c r="B34" s="18"/>
      <c r="C34" s="18"/>
      <c r="D34" s="19"/>
      <c r="E34" s="26">
        <v>8325.7800000000007</v>
      </c>
    </row>
    <row r="35" spans="1:5" x14ac:dyDescent="0.2">
      <c r="A35" s="144" t="s">
        <v>12</v>
      </c>
      <c r="B35" s="145"/>
      <c r="C35" s="146"/>
      <c r="D35" s="15"/>
      <c r="E35" s="26">
        <v>56963.83</v>
      </c>
    </row>
    <row r="36" spans="1:5" x14ac:dyDescent="0.2">
      <c r="A36" s="143" t="s">
        <v>13</v>
      </c>
      <c r="B36" s="143"/>
      <c r="C36" s="143"/>
      <c r="D36" s="12"/>
      <c r="E36" s="26">
        <v>0</v>
      </c>
    </row>
    <row r="37" spans="1:5" ht="12.75" customHeight="1" x14ac:dyDescent="0.2">
      <c r="A37" s="140" t="s">
        <v>0</v>
      </c>
      <c r="B37" s="141"/>
      <c r="C37" s="142"/>
      <c r="D37" s="12"/>
      <c r="E37" s="26">
        <v>0</v>
      </c>
    </row>
    <row r="38" spans="1:5" ht="12.75" customHeight="1" x14ac:dyDescent="0.2">
      <c r="A38" s="138" t="s">
        <v>30</v>
      </c>
      <c r="B38" s="138"/>
      <c r="C38" s="138"/>
      <c r="D38" s="15"/>
      <c r="E38" s="27">
        <f>SUM(E32:E37)</f>
        <v>706084.08</v>
      </c>
    </row>
    <row r="39" spans="1:5" x14ac:dyDescent="0.2">
      <c r="A39" s="139" t="s">
        <v>15</v>
      </c>
      <c r="B39" s="139"/>
      <c r="C39" s="139"/>
      <c r="D39" s="139"/>
      <c r="E39" s="139"/>
    </row>
    <row r="40" spans="1:5" x14ac:dyDescent="0.2">
      <c r="A40" s="147" t="s">
        <v>1</v>
      </c>
      <c r="B40" s="147"/>
      <c r="C40" s="147"/>
      <c r="D40" s="10"/>
      <c r="E40" s="28">
        <v>185259.5</v>
      </c>
    </row>
    <row r="41" spans="1:5" x14ac:dyDescent="0.2">
      <c r="A41" s="148" t="s">
        <v>16</v>
      </c>
      <c r="B41" s="149"/>
      <c r="C41" s="149"/>
      <c r="D41" s="12"/>
      <c r="E41" s="29">
        <v>0</v>
      </c>
    </row>
    <row r="42" spans="1:5" ht="12.75" customHeight="1" x14ac:dyDescent="0.2">
      <c r="A42" s="138" t="s">
        <v>31</v>
      </c>
      <c r="B42" s="138"/>
      <c r="C42" s="138"/>
      <c r="D42" s="15"/>
      <c r="E42" s="27">
        <f>SUM(E40:E41)</f>
        <v>185259.5</v>
      </c>
    </row>
    <row r="43" spans="1:5" ht="12.75" customHeight="1" x14ac:dyDescent="0.2">
      <c r="A43" s="153" t="s">
        <v>20</v>
      </c>
      <c r="B43" s="153"/>
      <c r="C43" s="153"/>
      <c r="D43" s="153"/>
      <c r="E43" s="153"/>
    </row>
    <row r="44" spans="1:5" ht="12.75" customHeight="1" x14ac:dyDescent="0.2">
      <c r="A44" s="144" t="s">
        <v>32</v>
      </c>
      <c r="B44" s="145"/>
      <c r="C44" s="146"/>
      <c r="D44" s="19"/>
      <c r="E44" s="11">
        <v>801636.96</v>
      </c>
    </row>
    <row r="45" spans="1:5" ht="12.75" customHeight="1" x14ac:dyDescent="0.2">
      <c r="A45" s="144" t="s">
        <v>33</v>
      </c>
      <c r="B45" s="145"/>
      <c r="C45" s="146"/>
      <c r="D45" s="19"/>
      <c r="E45" s="26">
        <v>458307.24</v>
      </c>
    </row>
    <row r="46" spans="1:5" ht="12.75" customHeight="1" x14ac:dyDescent="0.2">
      <c r="A46" s="144" t="s">
        <v>34</v>
      </c>
      <c r="B46" s="145"/>
      <c r="C46" s="146"/>
      <c r="D46" s="19"/>
      <c r="E46" s="26">
        <v>94042.86</v>
      </c>
    </row>
    <row r="47" spans="1:5" ht="12.75" customHeight="1" x14ac:dyDescent="0.2">
      <c r="A47" s="144" t="s">
        <v>35</v>
      </c>
      <c r="B47" s="145"/>
      <c r="C47" s="146"/>
      <c r="D47" s="19"/>
      <c r="E47" s="26">
        <v>179703.74</v>
      </c>
    </row>
    <row r="48" spans="1:5" s="21" customFormat="1" ht="12.75" customHeight="1" x14ac:dyDescent="0.2">
      <c r="A48" s="30" t="s">
        <v>36</v>
      </c>
      <c r="B48" s="18"/>
      <c r="C48" s="18"/>
      <c r="D48" s="19"/>
      <c r="E48" s="27">
        <f>SUM(E44:E47)</f>
        <v>1533690.8</v>
      </c>
    </row>
    <row r="49" spans="1:5" x14ac:dyDescent="0.2">
      <c r="A49" s="138" t="s">
        <v>37</v>
      </c>
      <c r="B49" s="138"/>
      <c r="C49" s="138"/>
      <c r="D49" s="15"/>
      <c r="E49" s="31">
        <f>E29/E6</f>
        <v>1.0283809614261337</v>
      </c>
    </row>
    <row r="50" spans="1:5" s="36" customFormat="1" x14ac:dyDescent="0.2">
      <c r="A50" s="32"/>
      <c r="B50" s="33"/>
      <c r="C50" s="33"/>
      <c r="D50" s="34"/>
      <c r="E50" s="35"/>
    </row>
    <row r="51" spans="1:5" s="37" customFormat="1" x14ac:dyDescent="0.2">
      <c r="A51" s="128" t="s">
        <v>38</v>
      </c>
      <c r="B51" s="154"/>
      <c r="C51" s="155"/>
      <c r="D51" s="24"/>
      <c r="E51" s="136">
        <f>E77+E81+E87</f>
        <v>2231475</v>
      </c>
    </row>
    <row r="52" spans="1:5" s="37" customFormat="1" x14ac:dyDescent="0.2">
      <c r="A52" s="156"/>
      <c r="B52" s="157"/>
      <c r="C52" s="158"/>
      <c r="D52" s="25"/>
      <c r="E52" s="137"/>
    </row>
    <row r="53" spans="1:5" s="37" customFormat="1" x14ac:dyDescent="0.2">
      <c r="A53" s="139" t="s">
        <v>8</v>
      </c>
      <c r="B53" s="139"/>
      <c r="C53" s="139"/>
      <c r="D53" s="139"/>
      <c r="E53" s="139"/>
    </row>
    <row r="54" spans="1:5" s="37" customFormat="1" x14ac:dyDescent="0.2">
      <c r="A54" s="159" t="s">
        <v>39</v>
      </c>
      <c r="B54" s="159"/>
      <c r="C54" s="159"/>
      <c r="D54" s="38"/>
      <c r="E54" s="39"/>
    </row>
    <row r="55" spans="1:5" s="37" customFormat="1" x14ac:dyDescent="0.2">
      <c r="A55" s="148" t="s">
        <v>40</v>
      </c>
      <c r="B55" s="149"/>
      <c r="C55" s="160"/>
      <c r="D55" s="38"/>
      <c r="E55" s="11">
        <v>93316.96</v>
      </c>
    </row>
    <row r="56" spans="1:5" s="37" customFormat="1" x14ac:dyDescent="0.2">
      <c r="A56" s="148" t="s">
        <v>41</v>
      </c>
      <c r="B56" s="149"/>
      <c r="C56" s="160"/>
      <c r="D56" s="38"/>
      <c r="E56" s="26">
        <v>41917.78</v>
      </c>
    </row>
    <row r="57" spans="1:5" s="37" customFormat="1" x14ac:dyDescent="0.2">
      <c r="A57" s="143" t="s">
        <v>42</v>
      </c>
      <c r="B57" s="143"/>
      <c r="C57" s="143"/>
      <c r="D57" s="38"/>
      <c r="E57" s="29">
        <v>139226.91</v>
      </c>
    </row>
    <row r="58" spans="1:5" s="37" customFormat="1" x14ac:dyDescent="0.2">
      <c r="A58" s="148" t="s">
        <v>43</v>
      </c>
      <c r="B58" s="149"/>
      <c r="C58" s="160"/>
      <c r="D58" s="38"/>
      <c r="E58" s="26">
        <v>26448.12</v>
      </c>
    </row>
    <row r="59" spans="1:5" s="37" customFormat="1" x14ac:dyDescent="0.2">
      <c r="A59" s="148" t="s">
        <v>44</v>
      </c>
      <c r="B59" s="149"/>
      <c r="C59" s="160"/>
      <c r="D59" s="38"/>
      <c r="E59" s="26">
        <v>8982.3799999999992</v>
      </c>
    </row>
    <row r="60" spans="1:5" s="37" customFormat="1" x14ac:dyDescent="0.2">
      <c r="A60" s="148" t="s">
        <v>45</v>
      </c>
      <c r="B60" s="149"/>
      <c r="C60" s="160"/>
      <c r="D60" s="38"/>
      <c r="E60" s="26">
        <v>137230.82999999999</v>
      </c>
    </row>
    <row r="61" spans="1:5" s="37" customFormat="1" x14ac:dyDescent="0.2">
      <c r="A61" s="148" t="s">
        <v>46</v>
      </c>
      <c r="B61" s="149"/>
      <c r="C61" s="160"/>
      <c r="D61" s="38"/>
      <c r="E61" s="26">
        <v>10479.450000000001</v>
      </c>
    </row>
    <row r="62" spans="1:5" s="37" customFormat="1" x14ac:dyDescent="0.2">
      <c r="A62" s="148" t="s">
        <v>47</v>
      </c>
      <c r="B62" s="149"/>
      <c r="C62" s="160"/>
      <c r="D62" s="38"/>
      <c r="E62" s="26">
        <v>84833.600000000006</v>
      </c>
    </row>
    <row r="63" spans="1:5" s="37" customFormat="1" x14ac:dyDescent="0.2">
      <c r="A63" s="148" t="s">
        <v>48</v>
      </c>
      <c r="B63" s="149"/>
      <c r="C63" s="160"/>
      <c r="D63" s="38"/>
      <c r="E63" s="29">
        <v>40752.14</v>
      </c>
    </row>
    <row r="64" spans="1:5" s="37" customFormat="1" x14ac:dyDescent="0.2">
      <c r="A64" s="164" t="s">
        <v>49</v>
      </c>
      <c r="B64" s="165"/>
      <c r="C64" s="166"/>
      <c r="D64" s="38"/>
      <c r="E64" s="40">
        <f>SUM(E55:E63)</f>
        <v>583188.17000000004</v>
      </c>
    </row>
    <row r="65" spans="1:5" s="37" customFormat="1" ht="25.5" customHeight="1" x14ac:dyDescent="0.2">
      <c r="A65" s="159" t="s">
        <v>50</v>
      </c>
      <c r="B65" s="159"/>
      <c r="C65" s="159"/>
      <c r="D65" s="38"/>
      <c r="E65" s="29"/>
    </row>
    <row r="66" spans="1:5" s="37" customFormat="1" ht="16.5" customHeight="1" x14ac:dyDescent="0.2">
      <c r="A66" s="140" t="s">
        <v>51</v>
      </c>
      <c r="B66" s="141"/>
      <c r="C66" s="142"/>
      <c r="D66" s="38"/>
      <c r="E66" s="28">
        <v>8096.01</v>
      </c>
    </row>
    <row r="67" spans="1:5" s="37" customFormat="1" x14ac:dyDescent="0.2">
      <c r="A67" s="148" t="s">
        <v>52</v>
      </c>
      <c r="B67" s="149"/>
      <c r="C67" s="160"/>
      <c r="D67" s="38"/>
      <c r="E67" s="29">
        <v>39921.550000000003</v>
      </c>
    </row>
    <row r="68" spans="1:5" s="37" customFormat="1" x14ac:dyDescent="0.2">
      <c r="A68" s="164" t="s">
        <v>53</v>
      </c>
      <c r="B68" s="165"/>
      <c r="C68" s="166"/>
      <c r="D68" s="38"/>
      <c r="E68" s="40">
        <f>SUM(E66:E67)</f>
        <v>48017.560000000005</v>
      </c>
    </row>
    <row r="69" spans="1:5" ht="14.25" customHeight="1" x14ac:dyDescent="0.2">
      <c r="A69" s="161" t="s">
        <v>54</v>
      </c>
      <c r="B69" s="162"/>
      <c r="C69" s="162"/>
      <c r="D69" s="162"/>
      <c r="E69" s="163"/>
    </row>
    <row r="70" spans="1:5" ht="12.75" customHeight="1" x14ac:dyDescent="0.2">
      <c r="A70" s="148" t="s">
        <v>55</v>
      </c>
      <c r="B70" s="149"/>
      <c r="C70" s="160"/>
      <c r="D70" s="41"/>
      <c r="E70" s="28">
        <v>55391.76</v>
      </c>
    </row>
    <row r="71" spans="1:5" ht="12.75" customHeight="1" x14ac:dyDescent="0.2">
      <c r="A71" s="42" t="s">
        <v>56</v>
      </c>
      <c r="B71" s="43"/>
      <c r="C71" s="44"/>
      <c r="D71" s="41"/>
      <c r="E71" s="29">
        <v>0</v>
      </c>
    </row>
    <row r="72" spans="1:5" ht="12.75" customHeight="1" x14ac:dyDescent="0.2">
      <c r="A72" s="138" t="s">
        <v>57</v>
      </c>
      <c r="B72" s="138"/>
      <c r="C72" s="138"/>
      <c r="D72" s="45"/>
      <c r="E72" s="40">
        <f>SUM(E70:E71)</f>
        <v>55391.76</v>
      </c>
    </row>
    <row r="73" spans="1:5" ht="14.25" customHeight="1" x14ac:dyDescent="0.2">
      <c r="A73" s="161" t="s">
        <v>58</v>
      </c>
      <c r="B73" s="162"/>
      <c r="C73" s="162"/>
      <c r="D73" s="162"/>
      <c r="E73" s="163"/>
    </row>
    <row r="74" spans="1:5" ht="12.75" customHeight="1" x14ac:dyDescent="0.2">
      <c r="A74" s="143" t="s">
        <v>59</v>
      </c>
      <c r="B74" s="143"/>
      <c r="C74" s="143"/>
      <c r="D74" s="46"/>
      <c r="E74" s="28">
        <f>E13</f>
        <v>0</v>
      </c>
    </row>
    <row r="75" spans="1:5" ht="12.75" customHeight="1" x14ac:dyDescent="0.2">
      <c r="A75" s="140" t="s">
        <v>60</v>
      </c>
      <c r="B75" s="141"/>
      <c r="C75" s="142"/>
      <c r="D75" s="41"/>
      <c r="E75" s="29">
        <f>E14</f>
        <v>0</v>
      </c>
    </row>
    <row r="76" spans="1:5" ht="12.75" customHeight="1" x14ac:dyDescent="0.2">
      <c r="A76" s="138" t="s">
        <v>61</v>
      </c>
      <c r="B76" s="138"/>
      <c r="C76" s="138"/>
      <c r="D76" s="45"/>
      <c r="E76" s="40">
        <f>SUM(E74:E75)</f>
        <v>0</v>
      </c>
    </row>
    <row r="77" spans="1:5" x14ac:dyDescent="0.2">
      <c r="A77" s="138" t="s">
        <v>62</v>
      </c>
      <c r="B77" s="138"/>
      <c r="C77" s="138"/>
      <c r="D77" s="15"/>
      <c r="E77" s="39">
        <f>E64+E68+E72+E76</f>
        <v>686597.49000000011</v>
      </c>
    </row>
    <row r="78" spans="1:5" ht="13.5" customHeight="1" x14ac:dyDescent="0.2">
      <c r="A78" s="139" t="s">
        <v>15</v>
      </c>
      <c r="B78" s="139"/>
      <c r="C78" s="139"/>
      <c r="D78" s="139"/>
      <c r="E78" s="139"/>
    </row>
    <row r="79" spans="1:5" x14ac:dyDescent="0.2">
      <c r="A79" s="167" t="s">
        <v>63</v>
      </c>
      <c r="B79" s="167"/>
      <c r="C79" s="167"/>
      <c r="D79" s="47"/>
      <c r="E79" s="39">
        <v>53513.07</v>
      </c>
    </row>
    <row r="80" spans="1:5" x14ac:dyDescent="0.2">
      <c r="A80" s="168" t="s">
        <v>64</v>
      </c>
      <c r="B80" s="168"/>
      <c r="C80" s="168"/>
      <c r="D80" s="48"/>
      <c r="E80" s="39"/>
    </row>
    <row r="81" spans="1:5" x14ac:dyDescent="0.2">
      <c r="A81" s="138" t="s">
        <v>65</v>
      </c>
      <c r="B81" s="138"/>
      <c r="C81" s="138"/>
      <c r="D81" s="47"/>
      <c r="E81" s="39">
        <f>E79+E80</f>
        <v>53513.07</v>
      </c>
    </row>
    <row r="82" spans="1:5" x14ac:dyDescent="0.2">
      <c r="A82" s="153" t="s">
        <v>20</v>
      </c>
      <c r="B82" s="153"/>
      <c r="C82" s="153"/>
      <c r="D82" s="153"/>
      <c r="E82" s="153"/>
    </row>
    <row r="83" spans="1:5" x14ac:dyDescent="0.2">
      <c r="A83" s="170" t="s">
        <v>66</v>
      </c>
      <c r="B83" s="170"/>
      <c r="C83" s="170"/>
      <c r="D83" s="47"/>
      <c r="E83" s="28">
        <f>E23</f>
        <v>779513.61</v>
      </c>
    </row>
    <row r="84" spans="1:5" x14ac:dyDescent="0.2">
      <c r="A84" s="170" t="s">
        <v>67</v>
      </c>
      <c r="B84" s="170"/>
      <c r="C84" s="170"/>
      <c r="D84" s="47"/>
      <c r="E84" s="28">
        <f>E24</f>
        <v>445659.01</v>
      </c>
    </row>
    <row r="85" spans="1:5" x14ac:dyDescent="0.2">
      <c r="A85" s="170" t="s">
        <v>68</v>
      </c>
      <c r="B85" s="170"/>
      <c r="C85" s="170"/>
      <c r="D85" s="47"/>
      <c r="E85" s="28">
        <f>E25</f>
        <v>91447.49</v>
      </c>
    </row>
    <row r="86" spans="1:5" x14ac:dyDescent="0.2">
      <c r="A86" s="170" t="s">
        <v>69</v>
      </c>
      <c r="B86" s="170"/>
      <c r="C86" s="170"/>
      <c r="D86" s="47"/>
      <c r="E86" s="28">
        <f>E26</f>
        <v>174744.33</v>
      </c>
    </row>
    <row r="87" spans="1:5" x14ac:dyDescent="0.2">
      <c r="A87" s="171" t="s">
        <v>70</v>
      </c>
      <c r="B87" s="171"/>
      <c r="C87" s="171"/>
      <c r="D87" s="47"/>
      <c r="E87" s="39">
        <f>SUM(E83:E86)</f>
        <v>1491364.4400000002</v>
      </c>
    </row>
    <row r="88" spans="1:5" ht="22.5" customHeight="1" x14ac:dyDescent="0.2">
      <c r="A88" s="172" t="s">
        <v>71</v>
      </c>
      <c r="B88" s="173"/>
      <c r="C88" s="173"/>
      <c r="D88" s="173"/>
      <c r="E88" s="174"/>
    </row>
    <row r="89" spans="1:5" x14ac:dyDescent="0.2">
      <c r="A89" s="175" t="s">
        <v>72</v>
      </c>
      <c r="B89" s="176"/>
      <c r="C89" s="177"/>
      <c r="D89" s="49"/>
      <c r="E89" s="39">
        <v>-798173.08</v>
      </c>
    </row>
    <row r="90" spans="1:5" ht="12.75" customHeight="1" x14ac:dyDescent="0.2">
      <c r="A90" s="175" t="s">
        <v>73</v>
      </c>
      <c r="B90" s="176"/>
      <c r="C90" s="177"/>
      <c r="D90" s="49"/>
      <c r="E90" s="39">
        <f>E29-E6</f>
        <v>66925.399999999441</v>
      </c>
    </row>
    <row r="91" spans="1:5" ht="12.75" customHeight="1" x14ac:dyDescent="0.2">
      <c r="A91" s="175" t="s">
        <v>74</v>
      </c>
      <c r="B91" s="176"/>
      <c r="C91" s="177"/>
      <c r="D91" s="49"/>
      <c r="E91" s="39">
        <f>E89+E90</f>
        <v>-731247.68000000052</v>
      </c>
    </row>
    <row r="92" spans="1:5" hidden="1" x14ac:dyDescent="0.2">
      <c r="A92" s="172" t="s">
        <v>71</v>
      </c>
      <c r="B92" s="173"/>
      <c r="C92" s="173"/>
      <c r="D92" s="173"/>
      <c r="E92" s="174"/>
    </row>
    <row r="93" spans="1:5" ht="12.75" hidden="1" customHeight="1" x14ac:dyDescent="0.2">
      <c r="A93" s="178" t="s">
        <v>75</v>
      </c>
      <c r="B93" s="179"/>
      <c r="C93" s="180"/>
      <c r="D93" s="15"/>
      <c r="E93" s="39">
        <f>E94+E95+E96</f>
        <v>-731247.67999999993</v>
      </c>
    </row>
    <row r="94" spans="1:5" x14ac:dyDescent="0.2">
      <c r="A94" s="169" t="s">
        <v>76</v>
      </c>
      <c r="B94" s="169"/>
      <c r="C94" s="50" t="s">
        <v>77</v>
      </c>
      <c r="D94" s="15"/>
      <c r="E94" s="51">
        <v>-159299.99</v>
      </c>
    </row>
    <row r="95" spans="1:5" x14ac:dyDescent="0.2">
      <c r="A95" s="169"/>
      <c r="B95" s="169"/>
      <c r="C95" s="50" t="s">
        <v>78</v>
      </c>
      <c r="D95" s="15"/>
      <c r="E95" s="52">
        <v>-44940.5</v>
      </c>
    </row>
    <row r="96" spans="1:5" x14ac:dyDescent="0.2">
      <c r="A96" s="169"/>
      <c r="B96" s="169"/>
      <c r="C96" s="50" t="s">
        <v>79</v>
      </c>
      <c r="D96" s="15"/>
      <c r="E96" s="52">
        <v>-527007.18999999994</v>
      </c>
    </row>
    <row r="97" spans="1:5" x14ac:dyDescent="0.2">
      <c r="A97" s="53"/>
      <c r="B97" s="54"/>
      <c r="C97" s="50"/>
      <c r="D97" s="55"/>
      <c r="E97" s="39"/>
    </row>
    <row r="98" spans="1:5" ht="12.75" customHeight="1" x14ac:dyDescent="0.2">
      <c r="A98" s="178" t="s">
        <v>80</v>
      </c>
      <c r="B98" s="179"/>
      <c r="C98" s="180"/>
      <c r="D98" s="55"/>
      <c r="E98" s="39">
        <v>-483611.55</v>
      </c>
    </row>
    <row r="99" spans="1:5" ht="12.75" customHeight="1" x14ac:dyDescent="0.2">
      <c r="A99" s="178" t="s">
        <v>81</v>
      </c>
      <c r="B99" s="179"/>
      <c r="C99" s="180"/>
      <c r="D99" s="55"/>
      <c r="E99" s="39">
        <f>E17-E81</f>
        <v>126633.69</v>
      </c>
    </row>
    <row r="100" spans="1:5" ht="12.75" customHeight="1" x14ac:dyDescent="0.2">
      <c r="A100" s="178" t="s">
        <v>82</v>
      </c>
      <c r="B100" s="179"/>
      <c r="C100" s="180"/>
      <c r="D100" s="55"/>
      <c r="E100" s="39">
        <f>E99+E98</f>
        <v>-356977.86</v>
      </c>
    </row>
    <row r="101" spans="1:5" s="56" customFormat="1" x14ac:dyDescent="0.2">
      <c r="A101" s="184" t="s">
        <v>83</v>
      </c>
      <c r="B101" s="185"/>
      <c r="C101" s="185"/>
      <c r="D101" s="185"/>
      <c r="E101" s="186"/>
    </row>
    <row r="102" spans="1:5" s="56" customFormat="1" x14ac:dyDescent="0.2">
      <c r="A102" s="187" t="s">
        <v>84</v>
      </c>
      <c r="B102" s="188"/>
      <c r="C102" s="188"/>
      <c r="D102" s="57"/>
      <c r="E102" s="39">
        <f>300*11</f>
        <v>3300</v>
      </c>
    </row>
    <row r="103" spans="1:5" s="56" customFormat="1" ht="12.75" customHeight="1" x14ac:dyDescent="0.2">
      <c r="A103" s="181" t="s">
        <v>85</v>
      </c>
      <c r="B103" s="182"/>
      <c r="C103" s="183"/>
      <c r="D103" s="58"/>
      <c r="E103" s="39">
        <v>0</v>
      </c>
    </row>
    <row r="104" spans="1:5" ht="12.75" customHeight="1" x14ac:dyDescent="0.2">
      <c r="A104" s="181" t="s">
        <v>86</v>
      </c>
      <c r="B104" s="182"/>
      <c r="C104" s="183"/>
      <c r="D104" s="58"/>
      <c r="E104" s="39">
        <f>E102-E103</f>
        <v>3300</v>
      </c>
    </row>
    <row r="105" spans="1:5" ht="12.75" customHeight="1" x14ac:dyDescent="0.2">
      <c r="A105" s="33"/>
      <c r="B105" s="33"/>
      <c r="C105" s="33"/>
      <c r="D105" s="34"/>
      <c r="E105" s="59"/>
    </row>
    <row r="106" spans="1:5" x14ac:dyDescent="0.2">
      <c r="A106" s="1" t="s">
        <v>87</v>
      </c>
      <c r="D106" s="23" t="s">
        <v>88</v>
      </c>
      <c r="E106" s="60"/>
    </row>
    <row r="107" spans="1:5" x14ac:dyDescent="0.2">
      <c r="A107" s="61"/>
      <c r="B107" s="61"/>
      <c r="C107" s="61"/>
      <c r="D107" s="62"/>
      <c r="E107" s="60"/>
    </row>
    <row r="108" spans="1:5" x14ac:dyDescent="0.2">
      <c r="A108" s="1" t="s">
        <v>89</v>
      </c>
      <c r="D108" s="23" t="s">
        <v>90</v>
      </c>
      <c r="E108" s="63"/>
    </row>
    <row r="109" spans="1:5" x14ac:dyDescent="0.2">
      <c r="A109" s="1"/>
      <c r="E109" s="63"/>
    </row>
    <row r="110" spans="1:5" ht="14.25" customHeight="1" x14ac:dyDescent="0.2">
      <c r="A110" s="1"/>
      <c r="B110" s="21" t="s">
        <v>91</v>
      </c>
      <c r="C110" s="21"/>
      <c r="E110" s="63"/>
    </row>
    <row r="111" spans="1:5" x14ac:dyDescent="0.2">
      <c r="A111" s="1" t="s">
        <v>92</v>
      </c>
      <c r="E111" s="63"/>
    </row>
    <row r="112" spans="1:5" x14ac:dyDescent="0.2">
      <c r="A112" s="1" t="s">
        <v>93</v>
      </c>
      <c r="E112" s="63"/>
    </row>
    <row r="115" spans="5:5" x14ac:dyDescent="0.2">
      <c r="E115" s="63"/>
    </row>
  </sheetData>
  <mergeCells count="92">
    <mergeCell ref="A104:C104"/>
    <mergeCell ref="A98:C98"/>
    <mergeCell ref="A99:C99"/>
    <mergeCell ref="A100:C100"/>
    <mergeCell ref="A101:E101"/>
    <mergeCell ref="A102:C102"/>
    <mergeCell ref="A103:C103"/>
    <mergeCell ref="A94:B96"/>
    <mergeCell ref="A83:C83"/>
    <mergeCell ref="A84:C84"/>
    <mergeCell ref="A85:C85"/>
    <mergeCell ref="A86:C86"/>
    <mergeCell ref="A87:C87"/>
    <mergeCell ref="A88:E88"/>
    <mergeCell ref="A89:C89"/>
    <mergeCell ref="A90:C90"/>
    <mergeCell ref="A91:C91"/>
    <mergeCell ref="A92:E92"/>
    <mergeCell ref="A93:C93"/>
    <mergeCell ref="A82:E82"/>
    <mergeCell ref="A70:C70"/>
    <mergeCell ref="A72:C72"/>
    <mergeCell ref="A73:E73"/>
    <mergeCell ref="A74:C74"/>
    <mergeCell ref="A75:C75"/>
    <mergeCell ref="A76:C76"/>
    <mergeCell ref="A77:C77"/>
    <mergeCell ref="A78:E78"/>
    <mergeCell ref="A79:C79"/>
    <mergeCell ref="A80:C80"/>
    <mergeCell ref="A81:C81"/>
    <mergeCell ref="A69:E69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E51:E52"/>
    <mergeCell ref="A53:E53"/>
    <mergeCell ref="A54:C54"/>
    <mergeCell ref="A55:C55"/>
    <mergeCell ref="A56:C56"/>
    <mergeCell ref="A57:C57"/>
    <mergeCell ref="A44:C44"/>
    <mergeCell ref="A45:C45"/>
    <mergeCell ref="A46:C46"/>
    <mergeCell ref="A47:C47"/>
    <mergeCell ref="A49:C49"/>
    <mergeCell ref="A51:C52"/>
    <mergeCell ref="A43:E43"/>
    <mergeCell ref="A31:E31"/>
    <mergeCell ref="A32:C32"/>
    <mergeCell ref="A33:C33"/>
    <mergeCell ref="A35:C35"/>
    <mergeCell ref="A36:C36"/>
    <mergeCell ref="A37:C37"/>
    <mergeCell ref="A38:C38"/>
    <mergeCell ref="A39:E39"/>
    <mergeCell ref="A40:C40"/>
    <mergeCell ref="A41:C41"/>
    <mergeCell ref="A42:C42"/>
    <mergeCell ref="A20:C20"/>
    <mergeCell ref="A21:C21"/>
    <mergeCell ref="A22:E22"/>
    <mergeCell ref="A27:C27"/>
    <mergeCell ref="A29:C30"/>
    <mergeCell ref="E29:E30"/>
    <mergeCell ref="A19:C19"/>
    <mergeCell ref="A8:E8"/>
    <mergeCell ref="A9:C9"/>
    <mergeCell ref="A10:C10"/>
    <mergeCell ref="A11:C11"/>
    <mergeCell ref="A12:C12"/>
    <mergeCell ref="A13:C13"/>
    <mergeCell ref="A14:C14"/>
    <mergeCell ref="A15:C15"/>
    <mergeCell ref="A16:E16"/>
    <mergeCell ref="A17:C17"/>
    <mergeCell ref="A18:C18"/>
    <mergeCell ref="A1:E1"/>
    <mergeCell ref="A2:B2"/>
    <mergeCell ref="A3:B3"/>
    <mergeCell ref="A4:B4"/>
    <mergeCell ref="A6:C7"/>
    <mergeCell ref="D6:D7"/>
    <mergeCell ref="E6:E7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H50"/>
  <sheetViews>
    <sheetView workbookViewId="0">
      <selection activeCell="F7" sqref="F1:F1048576"/>
    </sheetView>
  </sheetViews>
  <sheetFormatPr defaultRowHeight="12.75" x14ac:dyDescent="0.25"/>
  <cols>
    <col min="1" max="1" width="5.140625" style="124" customWidth="1"/>
    <col min="2" max="2" width="46.7109375" style="65" customWidth="1"/>
    <col min="3" max="3" width="10.42578125" style="65" customWidth="1"/>
    <col min="4" max="4" width="13.28515625" style="65" customWidth="1"/>
    <col min="5" max="5" width="14.5703125" style="65" customWidth="1"/>
    <col min="6" max="6" width="12.5703125" style="65" bestFit="1" customWidth="1"/>
    <col min="7" max="7" width="10.5703125" style="66" bestFit="1" customWidth="1"/>
    <col min="8" max="16384" width="9.140625" style="66"/>
  </cols>
  <sheetData>
    <row r="3" spans="1:7" ht="12.75" customHeight="1" x14ac:dyDescent="0.25">
      <c r="A3" s="216" t="s">
        <v>94</v>
      </c>
      <c r="B3" s="216"/>
      <c r="C3" s="216"/>
      <c r="D3" s="216"/>
      <c r="E3" s="216"/>
    </row>
    <row r="4" spans="1:7" ht="12.75" customHeight="1" x14ac:dyDescent="0.25">
      <c r="A4" s="216" t="s">
        <v>95</v>
      </c>
      <c r="B4" s="216"/>
      <c r="C4" s="216"/>
      <c r="D4" s="216"/>
      <c r="E4" s="216"/>
    </row>
    <row r="5" spans="1:7" ht="12.75" customHeight="1" x14ac:dyDescent="0.25">
      <c r="A5" s="217" t="s">
        <v>96</v>
      </c>
      <c r="B5" s="217"/>
      <c r="C5" s="217"/>
      <c r="D5" s="217"/>
      <c r="E5" s="217"/>
    </row>
    <row r="6" spans="1:7" x14ac:dyDescent="0.25">
      <c r="A6" s="67"/>
      <c r="B6" s="68"/>
      <c r="C6" s="68"/>
      <c r="D6" s="69" t="s">
        <v>97</v>
      </c>
      <c r="E6" s="69" t="s">
        <v>98</v>
      </c>
    </row>
    <row r="7" spans="1:7" ht="12.75" customHeight="1" x14ac:dyDescent="0.25">
      <c r="A7" s="218" t="s">
        <v>99</v>
      </c>
      <c r="B7" s="218"/>
      <c r="D7" s="70">
        <f>D10/12/D8</f>
        <v>4158.5124653739622</v>
      </c>
    </row>
    <row r="8" spans="1:7" ht="12.75" customHeight="1" x14ac:dyDescent="0.25">
      <c r="A8" s="218" t="s">
        <v>100</v>
      </c>
      <c r="B8" s="218"/>
      <c r="D8" s="70">
        <v>3.61</v>
      </c>
    </row>
    <row r="9" spans="1:7" ht="12.75" customHeight="1" x14ac:dyDescent="0.25">
      <c r="A9" s="219" t="s">
        <v>101</v>
      </c>
      <c r="B9" s="219"/>
      <c r="C9" s="68"/>
      <c r="D9" s="71">
        <v>483611.55</v>
      </c>
      <c r="E9" s="72">
        <v>50053.24</v>
      </c>
    </row>
    <row r="10" spans="1:7" ht="12.75" customHeight="1" x14ac:dyDescent="0.25">
      <c r="A10" s="211" t="s">
        <v>102</v>
      </c>
      <c r="B10" s="211"/>
      <c r="D10" s="72">
        <v>180146.76</v>
      </c>
      <c r="E10" s="72">
        <v>185259.5</v>
      </c>
    </row>
    <row r="11" spans="1:7" ht="12.75" customHeight="1" x14ac:dyDescent="0.25">
      <c r="A11" s="212" t="s">
        <v>103</v>
      </c>
      <c r="B11" s="212"/>
      <c r="C11" s="73"/>
      <c r="D11" s="74">
        <f>D10-D9</f>
        <v>-303464.78999999998</v>
      </c>
      <c r="E11" s="75">
        <f>E9+D10-E10</f>
        <v>44940.5</v>
      </c>
    </row>
    <row r="12" spans="1:7" x14ac:dyDescent="0.25">
      <c r="A12" s="213"/>
      <c r="B12" s="213"/>
      <c r="C12" s="73"/>
      <c r="D12" s="73"/>
      <c r="E12" s="73"/>
    </row>
    <row r="13" spans="1:7" ht="12.75" customHeight="1" x14ac:dyDescent="0.25">
      <c r="A13" s="214" t="s">
        <v>104</v>
      </c>
      <c r="B13" s="208" t="s">
        <v>105</v>
      </c>
      <c r="C13" s="208" t="s">
        <v>106</v>
      </c>
      <c r="D13" s="207" t="s">
        <v>107</v>
      </c>
      <c r="E13" s="208" t="s">
        <v>108</v>
      </c>
    </row>
    <row r="14" spans="1:7" x14ac:dyDescent="0.25">
      <c r="A14" s="215"/>
      <c r="B14" s="208"/>
      <c r="C14" s="208"/>
      <c r="D14" s="207"/>
      <c r="E14" s="208"/>
    </row>
    <row r="15" spans="1:7" x14ac:dyDescent="0.25">
      <c r="A15" s="76">
        <v>1</v>
      </c>
      <c r="B15" s="77" t="s">
        <v>109</v>
      </c>
      <c r="C15" s="78"/>
      <c r="D15" s="79"/>
      <c r="E15" s="79"/>
      <c r="F15" s="80"/>
      <c r="G15" s="80"/>
    </row>
    <row r="16" spans="1:7" x14ac:dyDescent="0.2">
      <c r="A16" s="209">
        <v>1</v>
      </c>
      <c r="B16" s="81" t="s">
        <v>110</v>
      </c>
      <c r="C16" s="198">
        <v>14</v>
      </c>
      <c r="D16" s="82">
        <v>2674.41</v>
      </c>
      <c r="E16" s="83">
        <f t="shared" ref="E16:E24" si="0">D16</f>
        <v>2674.41</v>
      </c>
      <c r="F16" s="80"/>
      <c r="G16" s="80"/>
    </row>
    <row r="17" spans="1:7" x14ac:dyDescent="0.2">
      <c r="A17" s="210"/>
      <c r="B17" s="84" t="s">
        <v>111</v>
      </c>
      <c r="C17" s="199"/>
      <c r="D17" s="85">
        <v>898.61</v>
      </c>
      <c r="E17" s="86">
        <f t="shared" si="0"/>
        <v>898.61</v>
      </c>
      <c r="F17" s="80"/>
      <c r="G17" s="80"/>
    </row>
    <row r="18" spans="1:7" ht="13.5" customHeight="1" x14ac:dyDescent="0.2">
      <c r="A18" s="87">
        <v>2</v>
      </c>
      <c r="B18" s="84" t="s">
        <v>112</v>
      </c>
      <c r="C18" s="88" t="s">
        <v>113</v>
      </c>
      <c r="D18" s="85">
        <v>2200</v>
      </c>
      <c r="E18" s="89">
        <f t="shared" si="0"/>
        <v>2200</v>
      </c>
      <c r="F18" s="80"/>
      <c r="G18" s="80"/>
    </row>
    <row r="19" spans="1:7" ht="15" customHeight="1" x14ac:dyDescent="0.2">
      <c r="A19" s="196">
        <v>3</v>
      </c>
      <c r="B19" s="84" t="s">
        <v>112</v>
      </c>
      <c r="C19" s="90" t="s">
        <v>113</v>
      </c>
      <c r="D19" s="91">
        <v>2200</v>
      </c>
      <c r="E19" s="92">
        <v>2200</v>
      </c>
      <c r="F19" s="80"/>
      <c r="G19" s="80"/>
    </row>
    <row r="20" spans="1:7" x14ac:dyDescent="0.2">
      <c r="A20" s="197"/>
      <c r="B20" s="81" t="s">
        <v>114</v>
      </c>
      <c r="C20" s="198">
        <v>37</v>
      </c>
      <c r="D20" s="82">
        <v>1150.6199999999999</v>
      </c>
      <c r="E20" s="86">
        <f t="shared" si="0"/>
        <v>1150.6199999999999</v>
      </c>
    </row>
    <row r="21" spans="1:7" x14ac:dyDescent="0.2">
      <c r="A21" s="94">
        <v>4</v>
      </c>
      <c r="B21" s="84" t="s">
        <v>115</v>
      </c>
      <c r="C21" s="199"/>
      <c r="D21" s="85">
        <v>1468.68</v>
      </c>
      <c r="E21" s="86">
        <f>D21</f>
        <v>1468.68</v>
      </c>
    </row>
    <row r="22" spans="1:7" x14ac:dyDescent="0.2">
      <c r="A22" s="95">
        <v>5</v>
      </c>
      <c r="B22" s="81" t="s">
        <v>116</v>
      </c>
      <c r="C22" s="96">
        <v>55</v>
      </c>
      <c r="D22" s="82">
        <v>6964.46</v>
      </c>
      <c r="E22" s="97">
        <f t="shared" si="0"/>
        <v>6964.46</v>
      </c>
    </row>
    <row r="23" spans="1:7" ht="12.75" customHeight="1" x14ac:dyDescent="0.2">
      <c r="A23" s="196"/>
      <c r="B23" s="81" t="s">
        <v>117</v>
      </c>
      <c r="C23" s="98">
        <v>119</v>
      </c>
      <c r="D23" s="82">
        <v>6078.64</v>
      </c>
      <c r="E23" s="97">
        <f t="shared" si="0"/>
        <v>6078.64</v>
      </c>
    </row>
    <row r="24" spans="1:7" x14ac:dyDescent="0.2">
      <c r="A24" s="200"/>
      <c r="B24" s="84"/>
      <c r="C24" s="99"/>
      <c r="D24" s="85"/>
      <c r="E24" s="97">
        <f t="shared" si="0"/>
        <v>0</v>
      </c>
    </row>
    <row r="25" spans="1:7" x14ac:dyDescent="0.25">
      <c r="A25" s="76"/>
      <c r="B25" s="100" t="s">
        <v>118</v>
      </c>
      <c r="C25" s="101"/>
      <c r="D25" s="102">
        <f>SUM(D16:D24)</f>
        <v>23635.42</v>
      </c>
      <c r="E25" s="102">
        <f>SUM(E16:E24)</f>
        <v>23635.42</v>
      </c>
    </row>
    <row r="26" spans="1:7" x14ac:dyDescent="0.25">
      <c r="A26" s="76">
        <v>2</v>
      </c>
      <c r="B26" s="77" t="s">
        <v>119</v>
      </c>
      <c r="C26" s="103"/>
      <c r="D26" s="102"/>
      <c r="E26" s="102"/>
    </row>
    <row r="27" spans="1:7" x14ac:dyDescent="0.25">
      <c r="A27" s="87">
        <v>1</v>
      </c>
      <c r="B27" s="93"/>
      <c r="C27" s="104"/>
      <c r="D27" s="86"/>
      <c r="E27" s="86">
        <f>D27</f>
        <v>0</v>
      </c>
    </row>
    <row r="28" spans="1:7" x14ac:dyDescent="0.25">
      <c r="A28" s="87">
        <v>2</v>
      </c>
      <c r="B28" s="93"/>
      <c r="C28" s="105"/>
      <c r="D28" s="86"/>
      <c r="E28" s="86"/>
    </row>
    <row r="29" spans="1:7" x14ac:dyDescent="0.25">
      <c r="A29" s="87"/>
      <c r="B29" s="93"/>
      <c r="C29" s="105"/>
      <c r="D29" s="86"/>
      <c r="E29" s="86"/>
    </row>
    <row r="30" spans="1:7" x14ac:dyDescent="0.25">
      <c r="A30" s="76"/>
      <c r="B30" s="100" t="s">
        <v>118</v>
      </c>
      <c r="C30" s="101"/>
      <c r="D30" s="102">
        <f>SUM(D27:D29)</f>
        <v>0</v>
      </c>
      <c r="E30" s="102">
        <f>SUM(E27:E29)</f>
        <v>0</v>
      </c>
    </row>
    <row r="31" spans="1:7" x14ac:dyDescent="0.25">
      <c r="A31" s="76">
        <v>3</v>
      </c>
      <c r="B31" s="77" t="s">
        <v>120</v>
      </c>
      <c r="C31" s="106"/>
      <c r="D31" s="102"/>
      <c r="E31" s="102"/>
    </row>
    <row r="32" spans="1:7" x14ac:dyDescent="0.2">
      <c r="A32" s="87">
        <v>1</v>
      </c>
      <c r="B32" s="81" t="s">
        <v>121</v>
      </c>
      <c r="C32" s="96" t="s">
        <v>122</v>
      </c>
      <c r="D32" s="82">
        <v>26800</v>
      </c>
      <c r="E32" s="86">
        <f t="shared" ref="E32:E34" si="1">D32</f>
        <v>26800</v>
      </c>
    </row>
    <row r="33" spans="1:8" x14ac:dyDescent="0.2">
      <c r="A33" s="95">
        <v>2</v>
      </c>
      <c r="B33" s="81" t="s">
        <v>123</v>
      </c>
      <c r="C33" s="98">
        <v>143</v>
      </c>
      <c r="D33" s="85">
        <v>3077.65</v>
      </c>
      <c r="E33" s="86">
        <f t="shared" si="1"/>
        <v>3077.65</v>
      </c>
    </row>
    <row r="34" spans="1:8" x14ac:dyDescent="0.2">
      <c r="A34" s="95"/>
      <c r="B34" s="84"/>
      <c r="C34" s="107"/>
      <c r="D34" s="85"/>
      <c r="E34" s="86">
        <f t="shared" si="1"/>
        <v>0</v>
      </c>
    </row>
    <row r="35" spans="1:8" x14ac:dyDescent="0.2">
      <c r="A35" s="87"/>
      <c r="B35" s="108"/>
      <c r="C35" s="109"/>
      <c r="D35" s="110"/>
      <c r="E35" s="111">
        <f>D35</f>
        <v>0</v>
      </c>
    </row>
    <row r="36" spans="1:8" x14ac:dyDescent="0.25">
      <c r="A36" s="76"/>
      <c r="B36" s="100" t="s">
        <v>118</v>
      </c>
      <c r="C36" s="101"/>
      <c r="D36" s="102">
        <f>SUM(D32:D35)</f>
        <v>29877.65</v>
      </c>
      <c r="E36" s="102">
        <f>SUM(E32:E35)</f>
        <v>29877.65</v>
      </c>
    </row>
    <row r="37" spans="1:8" s="65" customFormat="1" x14ac:dyDescent="0.25">
      <c r="A37" s="112">
        <v>4</v>
      </c>
      <c r="B37" s="113" t="s">
        <v>124</v>
      </c>
      <c r="C37" s="113"/>
      <c r="D37" s="102"/>
      <c r="E37" s="102"/>
    </row>
    <row r="38" spans="1:8" s="65" customFormat="1" x14ac:dyDescent="0.2">
      <c r="A38" s="114">
        <v>1</v>
      </c>
      <c r="B38" s="109"/>
      <c r="C38" s="115"/>
      <c r="D38" s="116"/>
      <c r="E38" s="111">
        <f>D38</f>
        <v>0</v>
      </c>
    </row>
    <row r="39" spans="1:8" s="65" customFormat="1" x14ac:dyDescent="0.25">
      <c r="A39" s="114">
        <v>2</v>
      </c>
      <c r="B39" s="117"/>
      <c r="C39" s="115"/>
      <c r="D39" s="116"/>
      <c r="E39" s="111">
        <f>D39</f>
        <v>0</v>
      </c>
    </row>
    <row r="40" spans="1:8" s="65" customFormat="1" x14ac:dyDescent="0.25">
      <c r="A40" s="112"/>
      <c r="B40" s="118" t="s">
        <v>118</v>
      </c>
      <c r="C40" s="113"/>
      <c r="D40" s="102">
        <f>SUM(D38:D39)</f>
        <v>0</v>
      </c>
      <c r="E40" s="102">
        <f>SUM(E38:E39)</f>
        <v>0</v>
      </c>
    </row>
    <row r="41" spans="1:8" x14ac:dyDescent="0.25">
      <c r="A41" s="76"/>
      <c r="B41" s="100" t="s">
        <v>125</v>
      </c>
      <c r="C41" s="101">
        <f>C25+C30+C36+C40</f>
        <v>0</v>
      </c>
      <c r="D41" s="102">
        <f>D25+D30+D36+D40</f>
        <v>53513.07</v>
      </c>
      <c r="E41" s="102">
        <f>E25+E30+E36+E40</f>
        <v>53513.07</v>
      </c>
    </row>
    <row r="43" spans="1:8" ht="12.75" customHeight="1" x14ac:dyDescent="0.25">
      <c r="A43" s="201" t="s">
        <v>126</v>
      </c>
      <c r="B43" s="202"/>
      <c r="C43" s="202"/>
      <c r="D43" s="203"/>
      <c r="E43" s="119">
        <f>E41-D11</f>
        <v>356977.86</v>
      </c>
      <c r="F43" s="80"/>
      <c r="G43" s="120"/>
      <c r="H43" s="120"/>
    </row>
    <row r="44" spans="1:8" ht="12.75" customHeight="1" x14ac:dyDescent="0.25">
      <c r="A44" s="204" t="s">
        <v>127</v>
      </c>
      <c r="B44" s="205"/>
      <c r="C44" s="205"/>
      <c r="D44" s="206"/>
      <c r="E44" s="121">
        <f>D7*D8*12</f>
        <v>180146.76000000004</v>
      </c>
      <c r="F44" s="80"/>
      <c r="G44" s="120"/>
      <c r="H44" s="120"/>
    </row>
    <row r="45" spans="1:8" ht="12.75" customHeight="1" x14ac:dyDescent="0.25">
      <c r="A45" s="204" t="s">
        <v>128</v>
      </c>
      <c r="B45" s="205"/>
      <c r="C45" s="205"/>
      <c r="D45" s="206"/>
      <c r="E45" s="121">
        <f>E44-E43</f>
        <v>-176831.09999999995</v>
      </c>
      <c r="F45" s="80"/>
      <c r="G45" s="120"/>
      <c r="H45" s="120"/>
    </row>
    <row r="46" spans="1:8" ht="12.75" customHeight="1" x14ac:dyDescent="0.25">
      <c r="A46" s="189" t="s">
        <v>129</v>
      </c>
      <c r="B46" s="190"/>
      <c r="C46" s="190"/>
      <c r="D46" s="191"/>
      <c r="E46" s="119">
        <v>6900</v>
      </c>
      <c r="F46" s="80"/>
      <c r="G46" s="120"/>
      <c r="H46" s="120"/>
    </row>
    <row r="47" spans="1:8" ht="12.75" customHeight="1" x14ac:dyDescent="0.25">
      <c r="A47" s="192" t="s">
        <v>130</v>
      </c>
      <c r="B47" s="193"/>
      <c r="C47" s="193"/>
      <c r="D47" s="194"/>
      <c r="E47" s="121">
        <f>E45+E46</f>
        <v>-169931.09999999995</v>
      </c>
      <c r="F47" s="80"/>
      <c r="G47" s="120"/>
      <c r="H47" s="120"/>
    </row>
    <row r="48" spans="1:8" x14ac:dyDescent="0.25">
      <c r="A48" s="122"/>
      <c r="B48" s="80"/>
      <c r="C48" s="80"/>
      <c r="D48" s="80"/>
      <c r="E48" s="123"/>
      <c r="F48" s="80"/>
      <c r="G48" s="120"/>
      <c r="H48" s="120"/>
    </row>
    <row r="49" spans="1:8" x14ac:dyDescent="0.25">
      <c r="A49" s="122"/>
      <c r="B49" s="80"/>
      <c r="C49" s="80"/>
      <c r="D49" s="80"/>
      <c r="E49" s="80"/>
      <c r="F49" s="80"/>
      <c r="G49" s="120"/>
      <c r="H49" s="120"/>
    </row>
    <row r="50" spans="1:8" x14ac:dyDescent="0.25">
      <c r="A50" s="122"/>
      <c r="B50" s="80" t="s">
        <v>131</v>
      </c>
      <c r="C50" s="195" t="s">
        <v>132</v>
      </c>
      <c r="D50" s="195"/>
      <c r="E50" s="80"/>
      <c r="F50" s="80"/>
      <c r="G50" s="120"/>
      <c r="H50" s="120"/>
    </row>
  </sheetData>
  <mergeCells count="25">
    <mergeCell ref="A9:B9"/>
    <mergeCell ref="A3:E3"/>
    <mergeCell ref="A4:E4"/>
    <mergeCell ref="A5:E5"/>
    <mergeCell ref="A7:B7"/>
    <mergeCell ref="A8:B8"/>
    <mergeCell ref="D13:D14"/>
    <mergeCell ref="E13:E14"/>
    <mergeCell ref="A16:A17"/>
    <mergeCell ref="C16:C17"/>
    <mergeCell ref="A10:B10"/>
    <mergeCell ref="A11:B11"/>
    <mergeCell ref="A12:B12"/>
    <mergeCell ref="A13:A14"/>
    <mergeCell ref="B13:B14"/>
    <mergeCell ref="C13:C14"/>
    <mergeCell ref="A46:D46"/>
    <mergeCell ref="A47:D47"/>
    <mergeCell ref="C50:D50"/>
    <mergeCell ref="A19:A20"/>
    <mergeCell ref="C20:C21"/>
    <mergeCell ref="A23:A24"/>
    <mergeCell ref="A43:D43"/>
    <mergeCell ref="A44:D44"/>
    <mergeCell ref="A45:D45"/>
  </mergeCells>
  <printOptions horizontalCentered="1"/>
  <pageMargins left="0.78740157480314965" right="0.78740157480314965" top="0" bottom="0" header="0.51181102362204722" footer="0.51181102362204722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5" sqref="F5"/>
    </sheetView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отчет</vt:lpstr>
      <vt:lpstr>карточка</vt:lpstr>
      <vt:lpstr>Лист1</vt:lpstr>
      <vt:lpstr>Лист2</vt:lpstr>
      <vt:lpstr>Лист3</vt:lpstr>
      <vt:lpstr>отчет!Область_печати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2015-03-28T07:46:48Z</dcterms:modified>
</cp:coreProperties>
</file>