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карточка!$A$1:$E$60</definedName>
    <definedName name="_xlnm.Print_Area" localSheetId="0">отчет!$A$1:$E$111</definedName>
  </definedNames>
  <calcPr calcId="145621"/>
</workbook>
</file>

<file path=xl/calcChain.xml><?xml version="1.0" encoding="utf-8"?>
<calcChain xmlns="http://schemas.openxmlformats.org/spreadsheetml/2006/main">
  <c r="D50" i="6" l="1"/>
  <c r="C48" i="6"/>
  <c r="D47" i="6"/>
  <c r="E45" i="6"/>
  <c r="E44" i="6"/>
  <c r="E41" i="6"/>
  <c r="E40" i="6"/>
  <c r="E39" i="6"/>
  <c r="D38" i="6"/>
  <c r="D42" i="6" s="1"/>
  <c r="E37" i="6"/>
  <c r="D35" i="6"/>
  <c r="E32" i="6"/>
  <c r="E35" i="6" s="1"/>
  <c r="E29" i="6"/>
  <c r="E28" i="6"/>
  <c r="E27" i="6"/>
  <c r="E26" i="6"/>
  <c r="E25" i="6"/>
  <c r="E24" i="6"/>
  <c r="E23" i="6"/>
  <c r="E22" i="6"/>
  <c r="E21" i="6"/>
  <c r="E20" i="6"/>
  <c r="E19" i="6"/>
  <c r="E18" i="6"/>
  <c r="D17" i="6"/>
  <c r="D30" i="6" s="1"/>
  <c r="E16" i="6"/>
  <c r="D11" i="6"/>
  <c r="D7" i="6"/>
  <c r="E54" i="6" s="1"/>
  <c r="E17" i="6" l="1"/>
  <c r="E30" i="6" s="1"/>
  <c r="E38" i="6"/>
  <c r="E42" i="6" s="1"/>
  <c r="E47" i="6"/>
  <c r="D48" i="6"/>
  <c r="D51" i="6" s="1"/>
  <c r="E49" i="6"/>
  <c r="E50" i="6" s="1"/>
  <c r="E48" i="6" l="1"/>
  <c r="E51" i="6"/>
  <c r="E53" i="6" s="1"/>
  <c r="E55" i="6" s="1"/>
  <c r="E57" i="6" s="1"/>
  <c r="E100" i="5" l="1"/>
  <c r="E102" i="5" s="1"/>
  <c r="E96" i="5"/>
  <c r="E91" i="5"/>
  <c r="E84" i="5"/>
  <c r="E83" i="5"/>
  <c r="E81" i="5"/>
  <c r="E79" i="5"/>
  <c r="E73" i="5"/>
  <c r="E72" i="5"/>
  <c r="E74" i="5" s="1"/>
  <c r="E70" i="5"/>
  <c r="E66" i="5"/>
  <c r="E62" i="5"/>
  <c r="E48" i="5"/>
  <c r="E42" i="5"/>
  <c r="E38" i="5"/>
  <c r="E29" i="5" s="1"/>
  <c r="E27" i="5"/>
  <c r="E24" i="5"/>
  <c r="E82" i="5" s="1"/>
  <c r="E19" i="5"/>
  <c r="E15" i="5"/>
  <c r="E6" i="5"/>
  <c r="C2" i="5"/>
  <c r="E75" i="5" l="1"/>
  <c r="E97" i="5"/>
  <c r="E98" i="5" s="1"/>
  <c r="E85" i="5"/>
  <c r="E88" i="5"/>
  <c r="E89" i="5" s="1"/>
  <c r="E49" i="5"/>
  <c r="E51" i="5" l="1"/>
</calcChain>
</file>

<file path=xl/sharedStrings.xml><?xml version="1.0" encoding="utf-8"?>
<sst xmlns="http://schemas.openxmlformats.org/spreadsheetml/2006/main" count="154" uniqueCount="134">
  <si>
    <t>Техническое обслуживание лифта</t>
  </si>
  <si>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</si>
  <si>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27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</si>
  <si>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</si>
  <si>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</si>
  <si>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</si>
  <si>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</si>
  <si>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</si>
  <si>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</si>
  <si>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(11,84 до 01.08.14; 10,44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</si>
  <si>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</si>
  <si>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</si>
  <si>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</si>
  <si>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</si>
  <si>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</si>
  <si>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</si>
  <si>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</si>
  <si>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</si>
  <si>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</si>
  <si>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</si>
  <si>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</si>
  <si>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</si>
  <si>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</si>
  <si>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</si>
  <si>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</si>
  <si>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</si>
  <si>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</si>
  <si>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</si>
  <si>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</si>
  <si>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</si>
  <si>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</si>
  <si>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</si>
  <si>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</si>
  <si>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</si>
  <si>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</si>
  <si>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</si>
  <si>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</si>
  <si>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</si>
  <si>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</si>
  <si>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</si>
  <si>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инженерного оборудования</t>
  </si>
  <si>
    <t xml:space="preserve">*Содержание конструктивных элементов </t>
  </si>
  <si>
    <t>*Обеспечение санитарного состояния жилых зданий и придомовой территории</t>
  </si>
  <si>
    <t>*Проведение технических осмотров и содержание систем электроснабжения</t>
  </si>
  <si>
    <t>*Техническое обслуживание лифта</t>
  </si>
  <si>
    <t xml:space="preserve">*Управление многоквартирным домом 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</si>
  <si>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</si>
  <si>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</si>
  <si>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</si>
  <si>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</si>
  <si>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</si>
  <si>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</si>
  <si>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</si>
  <si>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</si>
  <si>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</si>
  <si>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</si>
  <si>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</si>
  <si>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</si>
  <si>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</si>
  <si>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</si>
  <si>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</si>
  <si>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</si>
  <si>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</si>
  <si>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</si>
  <si>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</si>
  <si>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</si>
  <si>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</si>
  <si>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</si>
  <si>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</si>
  <si>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</si>
  <si>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</si>
  <si>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</si>
  <si>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</si>
  <si>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</si>
  <si>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</si>
  <si>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</si>
  <si>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</si>
  <si>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</si>
  <si>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</si>
  <si>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</si>
  <si>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</si>
  <si>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</si>
  <si>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</si>
  <si>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</si>
  <si>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</si>
  <si>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</si>
  <si>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</si>
  <si>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</si>
  <si>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</si>
  <si>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</si>
  <si>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</si>
  <si>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</si>
  <si>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</si>
  <si>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27</t>
  </si>
  <si>
    <t xml:space="preserve"> на 2014 год </t>
  </si>
  <si>
    <t xml:space="preserve">  начисления  </t>
  </si>
  <si>
    <t xml:space="preserve">  оплата 2014г.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</si>
  <si>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</si>
  <si>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</si>
  <si>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</si>
  <si>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</si>
  <si>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</si>
  <si>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</si>
  <si>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</si>
  <si>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</si>
  <si>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</si>
  <si>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</si>
  <si>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Сантехнические работы</t>
  </si>
  <si>
    <t>Отопление кв.11, под кв.2, кв.30, кв.35</t>
  </si>
  <si>
    <t>Чистка расходомера</t>
  </si>
  <si>
    <t>ООО"ИЭСК"</t>
  </si>
  <si>
    <t>Изоляция труб 5.03.14</t>
  </si>
  <si>
    <t>ХВС кв.68</t>
  </si>
  <si>
    <t>Отопление кв.17</t>
  </si>
  <si>
    <t>Изоляция труб 20.08.14</t>
  </si>
  <si>
    <t>ГВС кухня кв.56,кв.16-ванная,кв.42</t>
  </si>
  <si>
    <t>Отопление Элеватор 1-2, подвал, под кв.39, кв.57/61, под кв.1,кв.62/58, кв.60</t>
  </si>
  <si>
    <t>Канализация кв.67,60</t>
  </si>
  <si>
    <t>Итого:</t>
  </si>
  <si>
    <t>Электромонтажные работы</t>
  </si>
  <si>
    <t>Ремонтно-строительные работы</t>
  </si>
  <si>
    <t>Ремонт межпанельных швов кв.24,57</t>
  </si>
  <si>
    <t>Высота</t>
  </si>
  <si>
    <t>Ремонт балконных козырьков кв.70,69</t>
  </si>
  <si>
    <t>Прочие работы</t>
  </si>
  <si>
    <t>Всего:</t>
  </si>
  <si>
    <t xml:space="preserve">Расходы по управлению </t>
  </si>
  <si>
    <t xml:space="preserve">  Остаток на 01.01.2015 г. ("-" экономия, "+" перерасход)   </t>
  </si>
  <si>
    <t xml:space="preserve">  Начисления на 2015 г.  </t>
  </si>
  <si>
    <t xml:space="preserve">   План доходов на 2015 г.с учетом остатка, руб.     </t>
  </si>
  <si>
    <t xml:space="preserve"> За размещения оборудования "Ростелекома" 300 руб в мес. с 01.02.2014 г. </t>
  </si>
  <si>
    <t xml:space="preserve">  Всего доходов:  </t>
  </si>
  <si>
    <t xml:space="preserve">  Техник  </t>
  </si>
  <si>
    <t xml:space="preserve">  Престр О.В.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</si>
</sst>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  <numFmt numFmtId="169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52">
    <xf numFmtId="0" fontId="0" fillId="0" borderId="0" xfId="0"/>
    <xf numFmtId="0" fontId="2" fillId="0" borderId="0" xfId="3" applyFont="1" applyFill="1"/>
    <xf numFmtId="164" fontId="4" fillId="0" borderId="0" xfId="6" applyFont="1" applyFill="1" applyAlignment="1">
      <alignment horizontal="right" vertical="center" wrapText="1"/>
    </xf>
    <xf numFmtId="165" fontId="4" fillId="0" borderId="0" xfId="3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4" fillId="0" borderId="0" xfId="6" applyNumberFormat="1" applyFont="1" applyFill="1" applyAlignment="1">
      <alignment horizontal="center" wrapText="1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 wrapText="1"/>
    </xf>
    <xf numFmtId="165" fontId="4" fillId="0" borderId="0" xfId="3" applyNumberFormat="1" applyFont="1" applyFill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0" fontId="2" fillId="0" borderId="3" xfId="3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 wrapText="1"/>
    </xf>
    <xf numFmtId="40" fontId="4" fillId="0" borderId="1" xfId="6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4" fillId="0" borderId="0" xfId="3" applyFont="1" applyFill="1"/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40" fontId="9" fillId="0" borderId="12" xfId="3" applyNumberFormat="1" applyFont="1" applyFill="1" applyBorder="1" applyAlignment="1">
      <alignment horizontal="right"/>
    </xf>
    <xf numFmtId="40" fontId="8" fillId="0" borderId="12" xfId="3" applyNumberFormat="1" applyFont="1" applyFill="1" applyBorder="1" applyAlignment="1">
      <alignment horizontal="right"/>
    </xf>
    <xf numFmtId="40" fontId="9" fillId="0" borderId="1" xfId="3" applyNumberFormat="1" applyFont="1" applyFill="1" applyBorder="1" applyAlignment="1">
      <alignment horizontal="right" vertical="center"/>
    </xf>
    <xf numFmtId="40" fontId="9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/>
    </xf>
    <xf numFmtId="9" fontId="4" fillId="0" borderId="12" xfId="7" applyFont="1" applyFill="1" applyBorder="1" applyAlignment="1">
      <alignment horizontal="right" vertical="center" wrapText="1" indent="1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vertical="center" wrapText="1"/>
    </xf>
    <xf numFmtId="40" fontId="4" fillId="0" borderId="0" xfId="6" applyNumberFormat="1" applyFont="1" applyFill="1" applyBorder="1" applyAlignment="1">
      <alignment horizontal="center" vertical="center" wrapText="1"/>
    </xf>
    <xf numFmtId="0" fontId="2" fillId="0" borderId="0" xfId="3" applyFont="1" applyFill="1" applyBorder="1"/>
    <xf numFmtId="0" fontId="2" fillId="0" borderId="0" xfId="3" applyFont="1" applyFill="1" applyAlignment="1">
      <alignment wrapText="1"/>
    </xf>
    <xf numFmtId="166" fontId="8" fillId="0" borderId="1" xfId="3" applyNumberFormat="1" applyFont="1" applyFill="1" applyBorder="1" applyAlignment="1">
      <alignment horizontal="right" vertical="center"/>
    </xf>
    <xf numFmtId="40" fontId="8" fillId="0" borderId="1" xfId="3" applyNumberFormat="1" applyFont="1" applyFill="1" applyBorder="1" applyAlignment="1">
      <alignment horizontal="right" vertical="center"/>
    </xf>
    <xf numFmtId="40" fontId="9" fillId="0" borderId="4" xfId="3" applyNumberFormat="1" applyFont="1" applyFill="1" applyBorder="1" applyAlignment="1">
      <alignment horizontal="right"/>
    </xf>
    <xf numFmtId="40" fontId="9" fillId="0" borderId="11" xfId="3" applyNumberFormat="1" applyFont="1" applyFill="1" applyBorder="1" applyAlignment="1">
      <alignment horizontal="right"/>
    </xf>
    <xf numFmtId="40" fontId="9" fillId="0" borderId="11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40" fontId="9" fillId="0" borderId="4" xfId="3" applyNumberFormat="1" applyFont="1" applyFill="1" applyBorder="1" applyAlignment="1">
      <alignment horizontal="right" vertical="center"/>
    </xf>
    <xf numFmtId="38" fontId="8" fillId="0" borderId="1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38" fontId="8" fillId="0" borderId="3" xfId="3" applyNumberFormat="1" applyFont="1" applyFill="1" applyBorder="1" applyAlignment="1">
      <alignment horizontal="center" vertical="center"/>
    </xf>
    <xf numFmtId="38" fontId="4" fillId="0" borderId="1" xfId="3" applyNumberFormat="1" applyFont="1" applyFill="1" applyBorder="1" applyAlignment="1">
      <alignment horizontal="center" vertical="center" wrapText="1"/>
    </xf>
    <xf numFmtId="167" fontId="8" fillId="0" borderId="3" xfId="3" applyNumberFormat="1" applyFont="1" applyFill="1" applyBorder="1" applyAlignment="1">
      <alignment horizontal="center" vertical="center"/>
    </xf>
    <xf numFmtId="40" fontId="4" fillId="0" borderId="1" xfId="3" applyNumberFormat="1" applyFont="1" applyFill="1" applyBorder="1" applyAlignment="1">
      <alignment horizontal="center" vertical="center" wrapText="1"/>
    </xf>
    <xf numFmtId="40" fontId="2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right" wrapText="1"/>
    </xf>
    <xf numFmtId="40" fontId="8" fillId="0" borderId="1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0" fontId="4" fillId="0" borderId="2" xfId="3" applyFont="1" applyFill="1" applyBorder="1" applyAlignment="1">
      <alignment horizontal="right" vertical="center" wrapText="1"/>
    </xf>
    <xf numFmtId="0" fontId="4" fillId="0" borderId="3" xfId="3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12" fillId="0" borderId="0" xfId="3" applyFont="1" applyFill="1"/>
    <xf numFmtId="38" fontId="11" fillId="0" borderId="1" xfId="3" applyNumberFormat="1" applyFont="1" applyFill="1" applyBorder="1" applyAlignment="1">
      <alignment horizontal="center"/>
    </xf>
    <xf numFmtId="38" fontId="13" fillId="0" borderId="1" xfId="3" applyNumberFormat="1" applyFont="1" applyFill="1" applyBorder="1" applyAlignment="1">
      <alignment horizontal="center" vertical="center" wrapText="1"/>
    </xf>
    <xf numFmtId="40" fontId="8" fillId="0" borderId="0" xfId="3" applyNumberFormat="1" applyFont="1" applyFill="1" applyBorder="1" applyAlignment="1">
      <alignment horizontal="right" vertical="center"/>
    </xf>
    <xf numFmtId="40" fontId="2" fillId="0" borderId="0" xfId="3" applyNumberFormat="1" applyFont="1" applyFill="1" applyAlignment="1">
      <alignment horizontal="center" vertical="center"/>
    </xf>
    <xf numFmtId="49" fontId="4" fillId="0" borderId="0" xfId="3" applyNumberFormat="1" applyFont="1" applyFill="1" applyAlignment="1">
      <alignment horizontal="left"/>
    </xf>
    <xf numFmtId="49" fontId="4" fillId="0" borderId="0" xfId="3" applyNumberFormat="1" applyFont="1" applyFill="1" applyAlignment="1">
      <alignment horizontal="center" vertical="center"/>
    </xf>
    <xf numFmtId="40" fontId="2" fillId="0" borderId="0" xfId="3" applyNumberFormat="1" applyFont="1" applyFill="1"/>
    <xf numFmtId="0" fontId="2" fillId="0" borderId="0" xfId="3" applyFont="1" applyFill="1" applyAlignment="1"/>
    <xf numFmtId="4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center" vertical="top"/>
    </xf>
    <xf numFmtId="43" fontId="14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right" vertical="top" wrapText="1"/>
    </xf>
    <xf numFmtId="43" fontId="15" fillId="0" borderId="0" xfId="1" applyNumberFormat="1" applyFont="1" applyAlignment="1">
      <alignment horizontal="left" vertical="top" wrapText="1"/>
    </xf>
    <xf numFmtId="168" fontId="16" fillId="0" borderId="0" xfId="0" applyNumberFormat="1" applyFont="1" applyAlignment="1">
      <alignment horizontal="right" vertical="top" wrapText="1"/>
    </xf>
    <xf numFmtId="168" fontId="16" fillId="0" borderId="0" xfId="1" applyNumberFormat="1" applyFont="1" applyAlignment="1">
      <alignment horizontal="right" vertical="top" wrapText="1"/>
    </xf>
    <xf numFmtId="43" fontId="16" fillId="0" borderId="0" xfId="1" applyNumberFormat="1" applyFont="1" applyAlignment="1">
      <alignment vertical="top" wrapText="1"/>
    </xf>
    <xf numFmtId="168" fontId="17" fillId="0" borderId="0" xfId="1" applyNumberFormat="1" applyFont="1" applyAlignment="1">
      <alignment horizontal="right" vertical="top" wrapText="1"/>
    </xf>
    <xf numFmtId="168" fontId="17" fillId="0" borderId="0" xfId="0" applyNumberFormat="1" applyFont="1" applyBorder="1" applyAlignment="1">
      <alignment horizontal="right" vertical="top" wrapText="1"/>
    </xf>
    <xf numFmtId="3" fontId="18" fillId="0" borderId="0" xfId="1" applyNumberFormat="1" applyFont="1" applyAlignment="1">
      <alignment vertical="top" wrapText="1"/>
    </xf>
    <xf numFmtId="168" fontId="14" fillId="0" borderId="8" xfId="1" applyNumberFormat="1" applyFont="1" applyBorder="1" applyAlignment="1">
      <alignment horizontal="center" vertical="top"/>
    </xf>
    <xf numFmtId="43" fontId="14" fillId="0" borderId="8" xfId="1" applyNumberFormat="1" applyFont="1" applyBorder="1" applyAlignment="1">
      <alignment horizontal="center" vertical="top" wrapText="1"/>
    </xf>
    <xf numFmtId="1" fontId="15" fillId="0" borderId="8" xfId="1" applyNumberFormat="1" applyFont="1" applyBorder="1" applyAlignment="1">
      <alignment horizontal="center" vertical="top" wrapText="1"/>
    </xf>
    <xf numFmtId="43" fontId="15" fillId="0" borderId="8" xfId="1" applyNumberFormat="1" applyFont="1" applyBorder="1" applyAlignment="1">
      <alignment vertical="top" wrapText="1"/>
    </xf>
    <xf numFmtId="43" fontId="15" fillId="0" borderId="0" xfId="0" applyNumberFormat="1" applyFont="1" applyAlignment="1">
      <alignment vertical="top" wrapText="1"/>
    </xf>
    <xf numFmtId="168" fontId="15" fillId="0" borderId="1" xfId="1" applyNumberFormat="1" applyFont="1" applyBorder="1" applyAlignment="1">
      <alignment horizontal="center" vertical="top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169" fontId="19" fillId="0" borderId="1" xfId="0" applyNumberFormat="1" applyFont="1" applyBorder="1" applyAlignment="1">
      <alignment horizontal="right"/>
    </xf>
    <xf numFmtId="2" fontId="15" fillId="3" borderId="1" xfId="1" applyNumberFormat="1" applyFont="1" applyFill="1" applyBorder="1" applyAlignment="1">
      <alignment horizontal="right" vertical="top" wrapText="1"/>
    </xf>
    <xf numFmtId="168" fontId="15" fillId="0" borderId="1" xfId="1" applyNumberFormat="1" applyFont="1" applyBorder="1" applyAlignment="1">
      <alignment horizontal="center" vertical="center"/>
    </xf>
    <xf numFmtId="0" fontId="19" fillId="0" borderId="12" xfId="0" applyFont="1" applyBorder="1"/>
    <xf numFmtId="0" fontId="19" fillId="0" borderId="1" xfId="0" applyFont="1" applyBorder="1" applyAlignment="1">
      <alignment vertical="center"/>
    </xf>
    <xf numFmtId="169" fontId="19" fillId="0" borderId="12" xfId="0" applyNumberFormat="1" applyFont="1" applyBorder="1" applyAlignment="1">
      <alignment horizontal="right"/>
    </xf>
    <xf numFmtId="169" fontId="15" fillId="3" borderId="1" xfId="1" applyNumberFormat="1" applyFont="1" applyFill="1" applyBorder="1" applyAlignment="1">
      <alignment horizontal="right" vertical="center" wrapText="1"/>
    </xf>
    <xf numFmtId="0" fontId="19" fillId="0" borderId="4" xfId="0" applyFont="1" applyBorder="1" applyAlignment="1">
      <alignment vertical="center"/>
    </xf>
    <xf numFmtId="169" fontId="19" fillId="0" borderId="11" xfId="0" applyNumberFormat="1" applyFont="1" applyBorder="1" applyAlignment="1">
      <alignment horizontal="right"/>
    </xf>
    <xf numFmtId="169" fontId="15" fillId="4" borderId="4" xfId="0" applyNumberFormat="1" applyFont="1" applyFill="1" applyBorder="1" applyAlignment="1">
      <alignment horizontal="right" vertical="center" wrapText="1"/>
    </xf>
    <xf numFmtId="0" fontId="19" fillId="0" borderId="1" xfId="0" applyFont="1" applyBorder="1"/>
    <xf numFmtId="168" fontId="20" fillId="0" borderId="1" xfId="1" applyNumberFormat="1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right" vertical="center" wrapText="1"/>
    </xf>
    <xf numFmtId="169" fontId="19" fillId="0" borderId="1" xfId="0" applyNumberFormat="1" applyFont="1" applyBorder="1" applyAlignment="1">
      <alignment horizontal="center"/>
    </xf>
    <xf numFmtId="169" fontId="19" fillId="0" borderId="4" xfId="0" applyNumberFormat="1" applyFont="1" applyBorder="1" applyAlignment="1">
      <alignment horizontal="right"/>
    </xf>
    <xf numFmtId="1" fontId="20" fillId="3" borderId="1" xfId="1" applyNumberFormat="1" applyFont="1" applyFill="1" applyBorder="1" applyAlignment="1">
      <alignment vertical="center" wrapText="1"/>
    </xf>
    <xf numFmtId="43" fontId="15" fillId="4" borderId="1" xfId="0" applyNumberFormat="1" applyFont="1" applyFill="1" applyBorder="1" applyAlignment="1">
      <alignment vertical="top" wrapText="1"/>
    </xf>
    <xf numFmtId="0" fontId="21" fillId="0" borderId="1" xfId="9" applyFont="1" applyFill="1" applyBorder="1"/>
    <xf numFmtId="1" fontId="22" fillId="3" borderId="12" xfId="1" applyNumberFormat="1" applyFont="1" applyFill="1" applyBorder="1" applyAlignment="1">
      <alignment horizontal="center" vertical="center" wrapText="1"/>
    </xf>
    <xf numFmtId="169" fontId="21" fillId="0" borderId="1" xfId="9" applyNumberFormat="1" applyFont="1" applyFill="1" applyBorder="1" applyAlignment="1">
      <alignment horizontal="right"/>
    </xf>
    <xf numFmtId="168" fontId="14" fillId="0" borderId="1" xfId="1" applyNumberFormat="1" applyFont="1" applyBorder="1" applyAlignment="1">
      <alignment horizontal="center" vertical="top"/>
    </xf>
    <xf numFmtId="43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vertical="top" wrapText="1"/>
    </xf>
    <xf numFmtId="2" fontId="14" fillId="3" borderId="1" xfId="1" applyNumberFormat="1" applyFont="1" applyFill="1" applyBorder="1" applyAlignment="1">
      <alignment horizontal="right" vertical="center" wrapText="1" indent="1"/>
    </xf>
    <xf numFmtId="2" fontId="14" fillId="3" borderId="1" xfId="1" applyNumberFormat="1" applyFont="1" applyFill="1" applyBorder="1" applyAlignment="1">
      <alignment horizontal="right" vertical="center" wrapText="1"/>
    </xf>
    <xf numFmtId="43" fontId="14" fillId="0" borderId="1" xfId="1" applyNumberFormat="1" applyFont="1" applyBorder="1" applyAlignment="1">
      <alignment horizontal="center" vertical="top" wrapText="1"/>
    </xf>
    <xf numFmtId="1" fontId="14" fillId="0" borderId="1" xfId="1" applyNumberFormat="1" applyFont="1" applyBorder="1" applyAlignment="1">
      <alignment vertical="top" wrapText="1"/>
    </xf>
    <xf numFmtId="2" fontId="14" fillId="0" borderId="12" xfId="1" applyNumberFormat="1" applyFont="1" applyBorder="1" applyAlignment="1">
      <alignment horizontal="right" vertical="top" wrapText="1" indent="1"/>
    </xf>
    <xf numFmtId="2" fontId="14" fillId="0" borderId="12" xfId="1" applyNumberFormat="1" applyFont="1" applyBorder="1" applyAlignment="1">
      <alignment horizontal="right" vertical="top" wrapText="1"/>
    </xf>
    <xf numFmtId="1" fontId="23" fillId="4" borderId="1" xfId="0" applyNumberFormat="1" applyFont="1" applyFill="1" applyBorder="1" applyAlignment="1">
      <alignment horizontal="center" vertical="top" wrapText="1"/>
    </xf>
    <xf numFmtId="2" fontId="15" fillId="4" borderId="1" xfId="0" applyNumberFormat="1" applyFont="1" applyFill="1" applyBorder="1" applyAlignment="1">
      <alignment horizontal="right" vertical="center" wrapText="1" indent="1"/>
    </xf>
    <xf numFmtId="43" fontId="15" fillId="3" borderId="1" xfId="1" applyNumberFormat="1" applyFont="1" applyFill="1" applyBorder="1" applyAlignment="1">
      <alignment vertical="top" wrapText="1"/>
    </xf>
    <xf numFmtId="3" fontId="15" fillId="3" borderId="1" xfId="1" applyNumberFormat="1" applyFont="1" applyFill="1" applyBorder="1" applyAlignment="1">
      <alignment horizontal="center" vertical="top" wrapText="1"/>
    </xf>
    <xf numFmtId="2" fontId="15" fillId="3" borderId="1" xfId="1" applyNumberFormat="1" applyFont="1" applyFill="1" applyBorder="1" applyAlignment="1">
      <alignment horizontal="right" vertical="top" wrapText="1" indent="1"/>
    </xf>
    <xf numFmtId="2" fontId="14" fillId="0" borderId="1" xfId="1" applyNumberFormat="1" applyFont="1" applyBorder="1" applyAlignment="1">
      <alignment horizontal="right" vertical="top" wrapText="1" indent="1"/>
    </xf>
    <xf numFmtId="2" fontId="14" fillId="0" borderId="1" xfId="1" applyNumberFormat="1" applyFont="1" applyBorder="1" applyAlignment="1">
      <alignment horizontal="right" vertical="top" wrapText="1"/>
    </xf>
    <xf numFmtId="168" fontId="14" fillId="0" borderId="1" xfId="1" applyNumberFormat="1" applyFont="1" applyBorder="1" applyAlignment="1">
      <alignment vertical="top" wrapText="1"/>
    </xf>
    <xf numFmtId="0" fontId="24" fillId="0" borderId="11" xfId="9" applyFont="1" applyFill="1" applyBorder="1"/>
    <xf numFmtId="2" fontId="20" fillId="3" borderId="1" xfId="1" applyNumberFormat="1" applyFont="1" applyFill="1" applyBorder="1" applyAlignment="1">
      <alignment horizontal="right" vertical="top" wrapText="1"/>
    </xf>
    <xf numFmtId="168" fontId="20" fillId="3" borderId="1" xfId="1" applyNumberFormat="1" applyFont="1" applyFill="1" applyBorder="1" applyAlignment="1">
      <alignment horizontal="center" vertical="top" wrapText="1"/>
    </xf>
    <xf numFmtId="168" fontId="15" fillId="0" borderId="8" xfId="1" applyNumberFormat="1" applyFont="1" applyBorder="1" applyAlignment="1">
      <alignment horizontal="center" vertical="top"/>
    </xf>
    <xf numFmtId="168" fontId="15" fillId="0" borderId="12" xfId="1" applyNumberFormat="1" applyFont="1" applyBorder="1" applyAlignment="1">
      <alignment horizontal="center" vertical="top"/>
    </xf>
    <xf numFmtId="0" fontId="21" fillId="0" borderId="1" xfId="9" applyFont="1" applyFill="1" applyBorder="1" applyAlignment="1">
      <alignment horizontal="left"/>
    </xf>
    <xf numFmtId="3" fontId="25" fillId="0" borderId="12" xfId="1" applyNumberFormat="1" applyFont="1" applyBorder="1" applyAlignment="1">
      <alignment horizontal="center" vertical="center" wrapText="1"/>
    </xf>
    <xf numFmtId="3" fontId="14" fillId="0" borderId="1" xfId="1" applyNumberFormat="1" applyFont="1" applyBorder="1" applyAlignment="1">
      <alignment horizontal="center" vertical="top"/>
    </xf>
    <xf numFmtId="3" fontId="14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horizontal="center" vertical="top"/>
    </xf>
    <xf numFmtId="3" fontId="15" fillId="0" borderId="1" xfId="1" applyNumberFormat="1" applyFont="1" applyBorder="1" applyAlignment="1">
      <alignment horizontal="center" vertical="top" wrapText="1"/>
    </xf>
    <xf numFmtId="2" fontId="15" fillId="0" borderId="1" xfId="1" applyNumberFormat="1" applyFont="1" applyBorder="1" applyAlignment="1">
      <alignment horizontal="right" vertical="top" wrapText="1"/>
    </xf>
    <xf numFmtId="3" fontId="15" fillId="0" borderId="1" xfId="1" applyNumberFormat="1" applyFont="1" applyBorder="1" applyAlignment="1">
      <alignment vertical="top" wrapText="1"/>
    </xf>
    <xf numFmtId="2" fontId="20" fillId="0" borderId="1" xfId="1" applyNumberFormat="1" applyFont="1" applyBorder="1" applyAlignment="1">
      <alignment horizontal="right" vertical="top" wrapText="1"/>
    </xf>
    <xf numFmtId="0" fontId="21" fillId="0" borderId="1" xfId="9" applyFont="1" applyBorder="1"/>
    <xf numFmtId="2" fontId="21" fillId="0" borderId="1" xfId="9" applyNumberFormat="1" applyFont="1" applyBorder="1" applyAlignment="1">
      <alignment horizontal="right"/>
    </xf>
    <xf numFmtId="3" fontId="14" fillId="0" borderId="1" xfId="1" applyNumberFormat="1" applyFont="1" applyBorder="1" applyAlignment="1">
      <alignment vertical="top" wrapText="1"/>
    </xf>
    <xf numFmtId="3" fontId="15" fillId="0" borderId="0" xfId="1" applyNumberFormat="1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center" vertical="top" wrapText="1"/>
    </xf>
    <xf numFmtId="3" fontId="15" fillId="0" borderId="0" xfId="1" applyNumberFormat="1" applyFont="1" applyAlignment="1">
      <alignment vertical="top" wrapText="1"/>
    </xf>
    <xf numFmtId="43" fontId="14" fillId="0" borderId="4" xfId="0" applyNumberFormat="1" applyFont="1" applyBorder="1" applyAlignment="1">
      <alignment horizontal="right" vertical="top" wrapText="1"/>
    </xf>
    <xf numFmtId="3" fontId="23" fillId="0" borderId="0" xfId="0" applyNumberFormat="1" applyFont="1" applyAlignment="1">
      <alignment vertical="top" wrapText="1"/>
    </xf>
    <xf numFmtId="43" fontId="14" fillId="0" borderId="11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top"/>
    </xf>
    <xf numFmtId="43" fontId="14" fillId="0" borderId="0" xfId="0" applyNumberFormat="1" applyFont="1" applyAlignment="1">
      <alignment horizontal="right" vertical="top" wrapText="1"/>
    </xf>
    <xf numFmtId="43" fontId="15" fillId="0" borderId="0" xfId="1" applyNumberFormat="1" applyFont="1" applyAlignment="1">
      <alignment horizontal="center" vertical="top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2" fillId="0" borderId="0" xfId="3" applyFont="1" applyFill="1" applyAlignment="1">
      <alignment horizontal="left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40" fontId="8" fillId="0" borderId="8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1" xfId="3" applyFont="1" applyFill="1" applyBorder="1" applyAlignment="1">
      <alignment vertical="center" wrapText="1"/>
    </xf>
    <xf numFmtId="0" fontId="2" fillId="0" borderId="2" xfId="3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2" fillId="0" borderId="1" xfId="3" applyFont="1" applyFill="1" applyBorder="1" applyAlignment="1">
      <alignment horizontal="left"/>
    </xf>
    <xf numFmtId="0" fontId="10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4" xfId="3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right" vertical="center" wrapText="1"/>
    </xf>
    <xf numFmtId="0" fontId="8" fillId="0" borderId="4" xfId="3" applyFont="1" applyFill="1" applyBorder="1" applyAlignment="1">
      <alignment horizontal="right" vertical="center" wrapText="1"/>
    </xf>
    <xf numFmtId="0" fontId="4" fillId="0" borderId="1" xfId="3" applyFont="1" applyFill="1" applyBorder="1" applyAlignment="1">
      <alignment horizontal="right" vertical="center" wrapText="1"/>
    </xf>
    <xf numFmtId="38" fontId="11" fillId="0" borderId="2" xfId="3" applyNumberFormat="1" applyFont="1" applyFill="1" applyBorder="1" applyAlignment="1">
      <alignment horizontal="center"/>
    </xf>
    <xf numFmtId="38" fontId="11" fillId="0" borderId="3" xfId="3" applyNumberFormat="1" applyFont="1" applyFill="1" applyBorder="1" applyAlignment="1">
      <alignment horizontal="center"/>
    </xf>
    <xf numFmtId="38" fontId="11" fillId="0" borderId="4" xfId="3" applyNumberFormat="1" applyFont="1" applyFill="1" applyBorder="1" applyAlignment="1">
      <alignment horizontal="center"/>
    </xf>
    <xf numFmtId="38" fontId="11" fillId="0" borderId="2" xfId="3" applyNumberFormat="1" applyFont="1" applyFill="1" applyBorder="1" applyAlignment="1">
      <alignment horizontal="right"/>
    </xf>
    <xf numFmtId="38" fontId="11" fillId="0" borderId="3" xfId="3" applyNumberFormat="1" applyFont="1" applyFill="1" applyBorder="1" applyAlignment="1">
      <alignment horizontal="right"/>
    </xf>
    <xf numFmtId="38" fontId="13" fillId="0" borderId="2" xfId="3" applyNumberFormat="1" applyFont="1" applyFill="1" applyBorder="1" applyAlignment="1">
      <alignment horizontal="right" wrapText="1"/>
    </xf>
    <xf numFmtId="38" fontId="13" fillId="0" borderId="3" xfId="3" applyNumberFormat="1" applyFont="1" applyFill="1" applyBorder="1" applyAlignment="1">
      <alignment horizontal="right" wrapText="1"/>
    </xf>
    <xf numFmtId="38" fontId="13" fillId="0" borderId="4" xfId="3" applyNumberFormat="1" applyFont="1" applyFill="1" applyBorder="1" applyAlignment="1">
      <alignment horizontal="right" wrapText="1"/>
    </xf>
    <xf numFmtId="43" fontId="15" fillId="0" borderId="2" xfId="0" applyNumberFormat="1" applyFont="1" applyBorder="1" applyAlignment="1">
      <alignment horizontal="right" vertical="top" wrapText="1"/>
    </xf>
    <xf numFmtId="43" fontId="15" fillId="0" borderId="3" xfId="0" applyNumberFormat="1" applyFont="1" applyBorder="1" applyAlignment="1">
      <alignment horizontal="right" vertical="top" wrapText="1"/>
    </xf>
    <xf numFmtId="43" fontId="15" fillId="0" borderId="4" xfId="0" applyNumberFormat="1" applyFont="1" applyBorder="1" applyAlignment="1">
      <alignment horizontal="right" vertical="top" wrapText="1"/>
    </xf>
    <xf numFmtId="43" fontId="14" fillId="0" borderId="2" xfId="0" applyNumberFormat="1" applyFont="1" applyBorder="1" applyAlignment="1">
      <alignment horizontal="right" vertical="top" wrapText="1"/>
    </xf>
    <xf numFmtId="43" fontId="14" fillId="0" borderId="3" xfId="0" applyNumberFormat="1" applyFont="1" applyBorder="1" applyAlignment="1">
      <alignment horizontal="right" vertical="top" wrapText="1"/>
    </xf>
    <xf numFmtId="43" fontId="14" fillId="0" borderId="14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center" wrapText="1"/>
    </xf>
    <xf numFmtId="168" fontId="20" fillId="0" borderId="8" xfId="1" applyNumberFormat="1" applyFont="1" applyBorder="1" applyAlignment="1">
      <alignment horizontal="center" vertical="top"/>
    </xf>
    <xf numFmtId="168" fontId="20" fillId="0" borderId="13" xfId="1" applyNumberFormat="1" applyFont="1" applyBorder="1" applyAlignment="1">
      <alignment horizontal="center" vertical="top"/>
    </xf>
    <xf numFmtId="168" fontId="20" fillId="0" borderId="12" xfId="1" applyNumberFormat="1" applyFont="1" applyBorder="1" applyAlignment="1">
      <alignment horizontal="center" vertical="top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3" fontId="16" fillId="0" borderId="2" xfId="0" applyNumberFormat="1" applyFont="1" applyBorder="1" applyAlignment="1">
      <alignment horizontal="right" vertical="top" wrapText="1"/>
    </xf>
    <xf numFmtId="43" fontId="16" fillId="0" borderId="3" xfId="0" applyNumberFormat="1" applyFont="1" applyBorder="1" applyAlignment="1">
      <alignment horizontal="right" vertical="top" wrapText="1"/>
    </xf>
    <xf numFmtId="43" fontId="16" fillId="0" borderId="14" xfId="0" applyNumberFormat="1" applyFont="1" applyBorder="1" applyAlignment="1">
      <alignment horizontal="right" vertical="top" wrapText="1"/>
    </xf>
    <xf numFmtId="43" fontId="17" fillId="0" borderId="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14" xfId="0" applyNumberFormat="1" applyFont="1" applyBorder="1" applyAlignment="1">
      <alignment horizontal="right" vertical="top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168" fontId="15" fillId="0" borderId="8" xfId="1" applyNumberFormat="1" applyFont="1" applyBorder="1" applyAlignment="1">
      <alignment horizontal="center" vertical="top"/>
    </xf>
    <xf numFmtId="168" fontId="15" fillId="0" borderId="13" xfId="1" applyNumberFormat="1" applyFont="1" applyBorder="1" applyAlignment="1">
      <alignment horizontal="center" vertical="top"/>
    </xf>
    <xf numFmtId="168" fontId="15" fillId="0" borderId="12" xfId="1" applyNumberFormat="1" applyFont="1" applyBorder="1" applyAlignment="1">
      <alignment horizontal="center" vertical="top"/>
    </xf>
    <xf numFmtId="43" fontId="16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vertical="top" wrapText="1"/>
    </xf>
    <xf numFmtId="43" fontId="16" fillId="0" borderId="0" xfId="1" applyNumberFormat="1" applyFont="1" applyAlignment="1">
      <alignment horizontal="left" vertical="top" wrapText="1"/>
    </xf>
    <xf numFmtId="43" fontId="15" fillId="0" borderId="8" xfId="1" applyNumberFormat="1" applyFont="1" applyBorder="1" applyAlignment="1">
      <alignment horizontal="center" vertical="top" wrapText="1"/>
    </xf>
    <xf numFmtId="43" fontId="15" fillId="0" borderId="12" xfId="1" applyNumberFormat="1" applyFont="1" applyBorder="1" applyAlignment="1">
      <alignment horizontal="center" vertical="top" wrapText="1"/>
    </xf>
    <xf numFmtId="43" fontId="14" fillId="0" borderId="0" xfId="1" applyNumberFormat="1" applyFont="1" applyAlignment="1">
      <alignment horizontal="center" vertical="top" wrapText="1"/>
    </xf>
    <xf numFmtId="43" fontId="14" fillId="2" borderId="0" xfId="0" applyNumberFormat="1" applyFont="1" applyFill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43" fontId="16" fillId="0" borderId="0" xfId="0" applyNumberFormat="1" applyFont="1" applyAlignment="1">
      <alignment horizontal="left" vertical="top" wrapText="1"/>
    </xf>
  </cellXfs>
  <cellStyles count="30">
    <cellStyle name="Денежный 2" xfId="8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6 2" xfId="18"/>
    <cellStyle name="Обычный 17" xfId="9"/>
    <cellStyle name="Обычный 18" xfId="19"/>
    <cellStyle name="Обычный 19" xfId="20"/>
    <cellStyle name="Обычный 2" xfId="1"/>
    <cellStyle name="Обычный 2 2" xfId="3"/>
    <cellStyle name="Обычный 2 3" xfId="21"/>
    <cellStyle name="Обычный 3" xfId="4"/>
    <cellStyle name="Обычный 3 2" xfId="22"/>
    <cellStyle name="Обычный 4" xfId="23"/>
    <cellStyle name="Обычный 4 2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Процентный 2" xfId="7"/>
    <cellStyle name="Финансовый 2" xfId="2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abSelected="1" workbookViewId="0">
      <selection activeCell="C110" sqref="C110"/>
    </sheetView>
  </sheetViews>
  <sheetFormatPr defaultRowHeight="12.75" x14ac:dyDescent="0.2"/>
  <cols>
    <col min="1" max="1" width="10" style="69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55" t="s">
        <v>2</v>
      </c>
      <c r="B1" s="155"/>
      <c r="C1" s="155"/>
      <c r="D1" s="155"/>
      <c r="E1" s="155"/>
    </row>
    <row r="2" spans="1:5" x14ac:dyDescent="0.2">
      <c r="A2" s="156" t="s">
        <v>3</v>
      </c>
      <c r="B2" s="156"/>
      <c r="C2" s="2">
        <f>C3+C4</f>
        <v>4137.8999999999996</v>
      </c>
      <c r="D2" s="3"/>
    </row>
    <row r="3" spans="1:5" x14ac:dyDescent="0.2">
      <c r="A3" s="157" t="s">
        <v>4</v>
      </c>
      <c r="B3" s="157"/>
      <c r="C3" s="5">
        <v>4137.8999999999996</v>
      </c>
      <c r="D3" s="3"/>
      <c r="E3" s="6"/>
    </row>
    <row r="4" spans="1:5" x14ac:dyDescent="0.2">
      <c r="A4" s="157" t="s">
        <v>5</v>
      </c>
      <c r="B4" s="157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58" t="s">
        <v>6</v>
      </c>
      <c r="B6" s="159"/>
      <c r="C6" s="160"/>
      <c r="D6" s="164" t="s">
        <v>7</v>
      </c>
      <c r="E6" s="166">
        <f>E15+E19+E27</f>
        <v>2289758.73</v>
      </c>
    </row>
    <row r="7" spans="1:5" x14ac:dyDescent="0.2">
      <c r="A7" s="161"/>
      <c r="B7" s="162"/>
      <c r="C7" s="163"/>
      <c r="D7" s="165"/>
      <c r="E7" s="167"/>
    </row>
    <row r="8" spans="1:5" x14ac:dyDescent="0.2">
      <c r="A8" s="169" t="s">
        <v>8</v>
      </c>
      <c r="B8" s="169"/>
      <c r="C8" s="169"/>
      <c r="D8" s="169"/>
      <c r="E8" s="169"/>
    </row>
    <row r="9" spans="1:5" x14ac:dyDescent="0.2">
      <c r="A9" s="170" t="s">
        <v>9</v>
      </c>
      <c r="B9" s="171"/>
      <c r="C9" s="172"/>
      <c r="D9" s="10"/>
      <c r="E9" s="11">
        <v>558947.69999999995</v>
      </c>
    </row>
    <row r="10" spans="1:5" x14ac:dyDescent="0.2">
      <c r="A10" s="173" t="s">
        <v>10</v>
      </c>
      <c r="B10" s="173"/>
      <c r="C10" s="173"/>
      <c r="D10" s="12">
        <v>1.99</v>
      </c>
      <c r="E10" s="11">
        <v>41172.5</v>
      </c>
    </row>
    <row r="11" spans="1:5" ht="12.75" customHeight="1" x14ac:dyDescent="0.2">
      <c r="A11" s="174" t="s">
        <v>11</v>
      </c>
      <c r="B11" s="175"/>
      <c r="C11" s="176"/>
      <c r="D11" s="12">
        <v>0.84</v>
      </c>
      <c r="E11" s="11">
        <v>26856.16</v>
      </c>
    </row>
    <row r="12" spans="1:5" x14ac:dyDescent="0.2">
      <c r="A12" s="174" t="s">
        <v>12</v>
      </c>
      <c r="B12" s="175"/>
      <c r="C12" s="176"/>
      <c r="D12" s="12">
        <v>1.1100000000000001</v>
      </c>
      <c r="E12" s="11">
        <v>55116.84</v>
      </c>
    </row>
    <row r="13" spans="1:5" x14ac:dyDescent="0.2">
      <c r="A13" s="173" t="s">
        <v>13</v>
      </c>
      <c r="B13" s="173"/>
      <c r="C13" s="173"/>
      <c r="D13" s="12"/>
      <c r="E13" s="11">
        <v>0</v>
      </c>
    </row>
    <row r="14" spans="1:5" ht="12.75" customHeight="1" x14ac:dyDescent="0.2">
      <c r="A14" s="170" t="s">
        <v>0</v>
      </c>
      <c r="B14" s="171"/>
      <c r="C14" s="172"/>
      <c r="D14" s="12"/>
      <c r="E14" s="11">
        <v>0</v>
      </c>
    </row>
    <row r="15" spans="1:5" x14ac:dyDescent="0.2">
      <c r="A15" s="168" t="s">
        <v>14</v>
      </c>
      <c r="B15" s="168"/>
      <c r="C15" s="168"/>
      <c r="D15" s="12"/>
      <c r="E15" s="13">
        <f>SUM(E9:E14)</f>
        <v>682093.2</v>
      </c>
    </row>
    <row r="16" spans="1:5" x14ac:dyDescent="0.2">
      <c r="A16" s="169" t="s">
        <v>15</v>
      </c>
      <c r="B16" s="169"/>
      <c r="C16" s="169"/>
      <c r="D16" s="169"/>
      <c r="E16" s="169"/>
    </row>
    <row r="17" spans="1:5" x14ac:dyDescent="0.2">
      <c r="A17" s="177" t="s">
        <v>1</v>
      </c>
      <c r="B17" s="177"/>
      <c r="C17" s="177"/>
      <c r="D17" s="10">
        <v>4.04</v>
      </c>
      <c r="E17" s="14">
        <v>200605.56</v>
      </c>
    </row>
    <row r="18" spans="1:5" x14ac:dyDescent="0.2">
      <c r="A18" s="178" t="s">
        <v>16</v>
      </c>
      <c r="B18" s="179"/>
      <c r="C18" s="179"/>
      <c r="D18" s="10"/>
      <c r="E18" s="14"/>
    </row>
    <row r="19" spans="1:5" ht="12.75" customHeight="1" x14ac:dyDescent="0.2">
      <c r="A19" s="168" t="s">
        <v>17</v>
      </c>
      <c r="B19" s="168"/>
      <c r="C19" s="168"/>
      <c r="D19" s="15"/>
      <c r="E19" s="13">
        <f>E17+E18</f>
        <v>200605.56</v>
      </c>
    </row>
    <row r="20" spans="1:5" ht="12.75" hidden="1" customHeight="1" x14ac:dyDescent="0.2">
      <c r="A20" s="180" t="s">
        <v>18</v>
      </c>
      <c r="B20" s="181"/>
      <c r="C20" s="182"/>
      <c r="D20" s="15"/>
      <c r="E20" s="16">
        <v>0</v>
      </c>
    </row>
    <row r="21" spans="1:5" ht="12.75" hidden="1" customHeight="1" x14ac:dyDescent="0.2">
      <c r="A21" s="180" t="s">
        <v>19</v>
      </c>
      <c r="B21" s="181"/>
      <c r="C21" s="182"/>
      <c r="D21" s="15"/>
      <c r="E21" s="16">
        <v>0</v>
      </c>
    </row>
    <row r="22" spans="1:5" ht="12.75" customHeight="1" x14ac:dyDescent="0.2">
      <c r="A22" s="183" t="s">
        <v>20</v>
      </c>
      <c r="B22" s="183"/>
      <c r="C22" s="183"/>
      <c r="D22" s="183"/>
      <c r="E22" s="183"/>
    </row>
    <row r="23" spans="1:5" ht="12.75" customHeight="1" x14ac:dyDescent="0.2">
      <c r="A23" s="17" t="s">
        <v>21</v>
      </c>
      <c r="B23" s="18"/>
      <c r="C23" s="18"/>
      <c r="D23" s="19"/>
      <c r="E23" s="14">
        <v>756542.47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286767.88
+153640.11</f>
        <v>440407.99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66038.039999999994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144071.47</v>
      </c>
    </row>
    <row r="27" spans="1:5" s="21" customFormat="1" ht="12.75" customHeight="1" x14ac:dyDescent="0.2">
      <c r="A27" s="180" t="s">
        <v>25</v>
      </c>
      <c r="B27" s="181"/>
      <c r="C27" s="182"/>
      <c r="D27" s="19"/>
      <c r="E27" s="20">
        <f>SUM(E23:E26)</f>
        <v>1407059.97</v>
      </c>
    </row>
    <row r="28" spans="1:5" x14ac:dyDescent="0.2">
      <c r="A28" s="22"/>
    </row>
    <row r="29" spans="1:5" x14ac:dyDescent="0.2">
      <c r="A29" s="158" t="s">
        <v>26</v>
      </c>
      <c r="B29" s="184"/>
      <c r="C29" s="185"/>
      <c r="D29" s="24"/>
      <c r="E29" s="166">
        <f>E38+E42+E48</f>
        <v>2438418.83</v>
      </c>
    </row>
    <row r="30" spans="1:5" x14ac:dyDescent="0.2">
      <c r="A30" s="186"/>
      <c r="B30" s="187"/>
      <c r="C30" s="188"/>
      <c r="D30" s="25"/>
      <c r="E30" s="167"/>
    </row>
    <row r="31" spans="1:5" x14ac:dyDescent="0.2">
      <c r="A31" s="169" t="s">
        <v>8</v>
      </c>
      <c r="B31" s="169"/>
      <c r="C31" s="169"/>
      <c r="D31" s="169"/>
      <c r="E31" s="169"/>
    </row>
    <row r="32" spans="1:5" x14ac:dyDescent="0.2">
      <c r="A32" s="170" t="s">
        <v>27</v>
      </c>
      <c r="B32" s="171"/>
      <c r="C32" s="172"/>
      <c r="D32" s="10"/>
      <c r="E32" s="11">
        <v>595236.77</v>
      </c>
    </row>
    <row r="33" spans="1:5" x14ac:dyDescent="0.2">
      <c r="A33" s="173" t="s">
        <v>28</v>
      </c>
      <c r="B33" s="173"/>
      <c r="C33" s="173"/>
      <c r="D33" s="12"/>
      <c r="E33" s="26">
        <v>43845.58</v>
      </c>
    </row>
    <row r="34" spans="1:5" ht="12.75" customHeight="1" x14ac:dyDescent="0.2">
      <c r="A34" s="17" t="s">
        <v>29</v>
      </c>
      <c r="B34" s="18"/>
      <c r="C34" s="18"/>
      <c r="D34" s="19"/>
      <c r="E34" s="26">
        <v>28599.77</v>
      </c>
    </row>
    <row r="35" spans="1:5" x14ac:dyDescent="0.2">
      <c r="A35" s="174" t="s">
        <v>12</v>
      </c>
      <c r="B35" s="175"/>
      <c r="C35" s="176"/>
      <c r="D35" s="15"/>
      <c r="E35" s="26">
        <v>58695.24</v>
      </c>
    </row>
    <row r="36" spans="1:5" x14ac:dyDescent="0.2">
      <c r="A36" s="173" t="s">
        <v>13</v>
      </c>
      <c r="B36" s="173"/>
      <c r="C36" s="173"/>
      <c r="D36" s="12"/>
      <c r="E36" s="26">
        <v>0</v>
      </c>
    </row>
    <row r="37" spans="1:5" ht="12.75" customHeight="1" x14ac:dyDescent="0.2">
      <c r="A37" s="170" t="s">
        <v>0</v>
      </c>
      <c r="B37" s="171"/>
      <c r="C37" s="172"/>
      <c r="D37" s="12"/>
      <c r="E37" s="26">
        <v>0</v>
      </c>
    </row>
    <row r="38" spans="1:5" ht="12.75" customHeight="1" x14ac:dyDescent="0.2">
      <c r="A38" s="168" t="s">
        <v>30</v>
      </c>
      <c r="B38" s="168"/>
      <c r="C38" s="168"/>
      <c r="D38" s="15"/>
      <c r="E38" s="27">
        <f>SUM(E32:E37)</f>
        <v>726377.36</v>
      </c>
    </row>
    <row r="39" spans="1:5" x14ac:dyDescent="0.2">
      <c r="A39" s="169" t="s">
        <v>15</v>
      </c>
      <c r="B39" s="169"/>
      <c r="C39" s="169"/>
      <c r="D39" s="169"/>
      <c r="E39" s="169"/>
    </row>
    <row r="40" spans="1:5" x14ac:dyDescent="0.2">
      <c r="A40" s="177" t="s">
        <v>1</v>
      </c>
      <c r="B40" s="177"/>
      <c r="C40" s="177"/>
      <c r="D40" s="10"/>
      <c r="E40" s="28">
        <v>213629.66</v>
      </c>
    </row>
    <row r="41" spans="1:5" x14ac:dyDescent="0.2">
      <c r="A41" s="178" t="s">
        <v>16</v>
      </c>
      <c r="B41" s="179"/>
      <c r="C41" s="179"/>
      <c r="D41" s="12"/>
      <c r="E41" s="29">
        <v>0</v>
      </c>
    </row>
    <row r="42" spans="1:5" ht="12.75" customHeight="1" x14ac:dyDescent="0.2">
      <c r="A42" s="168" t="s">
        <v>31</v>
      </c>
      <c r="B42" s="168"/>
      <c r="C42" s="168"/>
      <c r="D42" s="15"/>
      <c r="E42" s="27">
        <f>SUM(E40:E41)</f>
        <v>213629.66</v>
      </c>
    </row>
    <row r="43" spans="1:5" ht="12.75" customHeight="1" x14ac:dyDescent="0.2">
      <c r="A43" s="183" t="s">
        <v>20</v>
      </c>
      <c r="B43" s="183"/>
      <c r="C43" s="183"/>
      <c r="D43" s="183"/>
      <c r="E43" s="183"/>
    </row>
    <row r="44" spans="1:5" ht="12.75" customHeight="1" x14ac:dyDescent="0.2">
      <c r="A44" s="174" t="s">
        <v>32</v>
      </c>
      <c r="B44" s="175"/>
      <c r="C44" s="176"/>
      <c r="D44" s="19"/>
      <c r="E44" s="11">
        <v>805660.17</v>
      </c>
    </row>
    <row r="45" spans="1:5" ht="12.75" customHeight="1" x14ac:dyDescent="0.2">
      <c r="A45" s="174" t="s">
        <v>33</v>
      </c>
      <c r="B45" s="175"/>
      <c r="C45" s="176"/>
      <c r="D45" s="19"/>
      <c r="E45" s="26">
        <v>469001</v>
      </c>
    </row>
    <row r="46" spans="1:5" ht="12.75" customHeight="1" x14ac:dyDescent="0.2">
      <c r="A46" s="174" t="s">
        <v>34</v>
      </c>
      <c r="B46" s="175"/>
      <c r="C46" s="176"/>
      <c r="D46" s="19"/>
      <c r="E46" s="26">
        <v>70325.490000000005</v>
      </c>
    </row>
    <row r="47" spans="1:5" ht="12.75" customHeight="1" x14ac:dyDescent="0.2">
      <c r="A47" s="174" t="s">
        <v>35</v>
      </c>
      <c r="B47" s="175"/>
      <c r="C47" s="176"/>
      <c r="D47" s="19"/>
      <c r="E47" s="26">
        <v>153425.15</v>
      </c>
    </row>
    <row r="48" spans="1:5" s="21" customFormat="1" ht="12.75" customHeight="1" x14ac:dyDescent="0.2">
      <c r="A48" s="30" t="s">
        <v>36</v>
      </c>
      <c r="B48" s="18"/>
      <c r="C48" s="18"/>
      <c r="D48" s="19"/>
      <c r="E48" s="27">
        <f>SUM(E44:E47)</f>
        <v>1498411.8099999998</v>
      </c>
    </row>
    <row r="49" spans="1:5" x14ac:dyDescent="0.2">
      <c r="A49" s="168" t="s">
        <v>37</v>
      </c>
      <c r="B49" s="168"/>
      <c r="C49" s="168"/>
      <c r="D49" s="15"/>
      <c r="E49" s="31">
        <f>E29/E6</f>
        <v>1.0649239144946945</v>
      </c>
    </row>
    <row r="50" spans="1:5" s="36" customFormat="1" x14ac:dyDescent="0.2">
      <c r="A50" s="32"/>
      <c r="B50" s="33"/>
      <c r="C50" s="33"/>
      <c r="D50" s="34"/>
      <c r="E50" s="35"/>
    </row>
    <row r="51" spans="1:5" s="37" customFormat="1" x14ac:dyDescent="0.2">
      <c r="A51" s="158" t="s">
        <v>38</v>
      </c>
      <c r="B51" s="184"/>
      <c r="C51" s="185"/>
      <c r="D51" s="24"/>
      <c r="E51" s="166">
        <f>E75+E79+E85</f>
        <v>2207822.9</v>
      </c>
    </row>
    <row r="52" spans="1:5" s="37" customFormat="1" x14ac:dyDescent="0.2">
      <c r="A52" s="186"/>
      <c r="B52" s="187"/>
      <c r="C52" s="188"/>
      <c r="D52" s="25"/>
      <c r="E52" s="167"/>
    </row>
    <row r="53" spans="1:5" s="37" customFormat="1" x14ac:dyDescent="0.2">
      <c r="A53" s="169" t="s">
        <v>8</v>
      </c>
      <c r="B53" s="169"/>
      <c r="C53" s="169"/>
      <c r="D53" s="169"/>
      <c r="E53" s="169"/>
    </row>
    <row r="54" spans="1:5" s="37" customFormat="1" x14ac:dyDescent="0.2">
      <c r="A54" s="189" t="s">
        <v>39</v>
      </c>
      <c r="B54" s="189"/>
      <c r="C54" s="189"/>
      <c r="D54" s="38"/>
      <c r="E54" s="39"/>
    </row>
    <row r="55" spans="1:5" s="37" customFormat="1" x14ac:dyDescent="0.2">
      <c r="A55" s="178" t="s">
        <v>40</v>
      </c>
      <c r="B55" s="179"/>
      <c r="C55" s="190"/>
      <c r="D55" s="38"/>
      <c r="E55" s="40">
        <v>128605.93</v>
      </c>
    </row>
    <row r="56" spans="1:5" s="37" customFormat="1" x14ac:dyDescent="0.2">
      <c r="A56" s="178" t="s">
        <v>41</v>
      </c>
      <c r="B56" s="179"/>
      <c r="C56" s="190"/>
      <c r="D56" s="38"/>
      <c r="E56" s="41">
        <v>7448.22</v>
      </c>
    </row>
    <row r="57" spans="1:5" s="37" customFormat="1" x14ac:dyDescent="0.2">
      <c r="A57" s="173" t="s">
        <v>42</v>
      </c>
      <c r="B57" s="173"/>
      <c r="C57" s="173"/>
      <c r="D57" s="38"/>
      <c r="E57" s="42">
        <v>122647.36</v>
      </c>
    </row>
    <row r="58" spans="1:5" s="37" customFormat="1" x14ac:dyDescent="0.2">
      <c r="A58" s="178" t="s">
        <v>43</v>
      </c>
      <c r="B58" s="179"/>
      <c r="C58" s="190"/>
      <c r="D58" s="38"/>
      <c r="E58" s="41">
        <v>60082.31</v>
      </c>
    </row>
    <row r="59" spans="1:5" s="37" customFormat="1" x14ac:dyDescent="0.2">
      <c r="A59" s="178" t="s">
        <v>44</v>
      </c>
      <c r="B59" s="179"/>
      <c r="C59" s="190"/>
      <c r="D59" s="38"/>
      <c r="E59" s="41">
        <v>136550.70000000001</v>
      </c>
    </row>
    <row r="60" spans="1:5" s="37" customFormat="1" x14ac:dyDescent="0.2">
      <c r="A60" s="178" t="s">
        <v>45</v>
      </c>
      <c r="B60" s="179"/>
      <c r="C60" s="190"/>
      <c r="D60" s="38"/>
      <c r="E60" s="41">
        <v>63061.599999999999</v>
      </c>
    </row>
    <row r="61" spans="1:5" s="37" customFormat="1" x14ac:dyDescent="0.2">
      <c r="A61" s="178" t="s">
        <v>46</v>
      </c>
      <c r="B61" s="179"/>
      <c r="C61" s="190"/>
      <c r="D61" s="38"/>
      <c r="E61" s="42">
        <v>40548.42</v>
      </c>
    </row>
    <row r="62" spans="1:5" s="37" customFormat="1" x14ac:dyDescent="0.2">
      <c r="A62" s="191" t="s">
        <v>47</v>
      </c>
      <c r="B62" s="192"/>
      <c r="C62" s="193"/>
      <c r="D62" s="38"/>
      <c r="E62" s="43">
        <f>SUM(E55:E61)</f>
        <v>558944.54</v>
      </c>
    </row>
    <row r="63" spans="1:5" s="37" customFormat="1" ht="25.5" customHeight="1" x14ac:dyDescent="0.2">
      <c r="A63" s="189" t="s">
        <v>48</v>
      </c>
      <c r="B63" s="189"/>
      <c r="C63" s="189"/>
      <c r="D63" s="38"/>
      <c r="E63" s="29"/>
    </row>
    <row r="64" spans="1:5" s="37" customFormat="1" ht="16.5" customHeight="1" x14ac:dyDescent="0.2">
      <c r="A64" s="170" t="s">
        <v>49</v>
      </c>
      <c r="B64" s="171"/>
      <c r="C64" s="172"/>
      <c r="D64" s="38"/>
      <c r="E64" s="44">
        <v>26856.16</v>
      </c>
    </row>
    <row r="65" spans="1:5" s="37" customFormat="1" x14ac:dyDescent="0.2">
      <c r="A65" s="178" t="s">
        <v>50</v>
      </c>
      <c r="B65" s="179"/>
      <c r="C65" s="190"/>
      <c r="D65" s="38"/>
      <c r="E65" s="42">
        <v>41172.5</v>
      </c>
    </row>
    <row r="66" spans="1:5" s="37" customFormat="1" x14ac:dyDescent="0.2">
      <c r="A66" s="191" t="s">
        <v>51</v>
      </c>
      <c r="B66" s="192"/>
      <c r="C66" s="193"/>
      <c r="D66" s="38"/>
      <c r="E66" s="43">
        <f>SUM(E64:E65)</f>
        <v>68028.66</v>
      </c>
    </row>
    <row r="67" spans="1:5" ht="14.25" customHeight="1" x14ac:dyDescent="0.2">
      <c r="A67" s="194" t="s">
        <v>52</v>
      </c>
      <c r="B67" s="195"/>
      <c r="C67" s="195"/>
      <c r="D67" s="195"/>
      <c r="E67" s="196"/>
    </row>
    <row r="68" spans="1:5" ht="12.75" customHeight="1" x14ac:dyDescent="0.2">
      <c r="A68" s="178" t="s">
        <v>53</v>
      </c>
      <c r="B68" s="179"/>
      <c r="C68" s="190"/>
      <c r="D68" s="45"/>
      <c r="E68" s="44">
        <v>55116.83</v>
      </c>
    </row>
    <row r="69" spans="1:5" ht="12.75" customHeight="1" x14ac:dyDescent="0.2">
      <c r="A69" s="46" t="s">
        <v>54</v>
      </c>
      <c r="B69" s="47"/>
      <c r="C69" s="48"/>
      <c r="D69" s="49"/>
      <c r="E69" s="42">
        <v>0</v>
      </c>
    </row>
    <row r="70" spans="1:5" ht="12.75" customHeight="1" x14ac:dyDescent="0.2">
      <c r="A70" s="168" t="s">
        <v>55</v>
      </c>
      <c r="B70" s="168"/>
      <c r="C70" s="168"/>
      <c r="D70" s="50"/>
      <c r="E70" s="43">
        <f>SUM(E68:E69)</f>
        <v>55116.83</v>
      </c>
    </row>
    <row r="71" spans="1:5" ht="14.25" customHeight="1" x14ac:dyDescent="0.2">
      <c r="A71" s="194" t="s">
        <v>56</v>
      </c>
      <c r="B71" s="195"/>
      <c r="C71" s="195"/>
      <c r="D71" s="195"/>
      <c r="E71" s="196"/>
    </row>
    <row r="72" spans="1:5" ht="12.75" customHeight="1" x14ac:dyDescent="0.2">
      <c r="A72" s="173" t="s">
        <v>57</v>
      </c>
      <c r="B72" s="173"/>
      <c r="C72" s="173"/>
      <c r="D72" s="51"/>
      <c r="E72" s="44">
        <f>E13</f>
        <v>0</v>
      </c>
    </row>
    <row r="73" spans="1:5" ht="12.75" customHeight="1" x14ac:dyDescent="0.2">
      <c r="A73" s="170" t="s">
        <v>58</v>
      </c>
      <c r="B73" s="171"/>
      <c r="C73" s="172"/>
      <c r="D73" s="49"/>
      <c r="E73" s="42">
        <f>E14</f>
        <v>0</v>
      </c>
    </row>
    <row r="74" spans="1:5" ht="12.75" customHeight="1" x14ac:dyDescent="0.2">
      <c r="A74" s="168" t="s">
        <v>59</v>
      </c>
      <c r="B74" s="168"/>
      <c r="C74" s="168"/>
      <c r="D74" s="50"/>
      <c r="E74" s="43">
        <f>SUM(E72:E73)</f>
        <v>0</v>
      </c>
    </row>
    <row r="75" spans="1:5" x14ac:dyDescent="0.2">
      <c r="A75" s="168" t="s">
        <v>60</v>
      </c>
      <c r="B75" s="168"/>
      <c r="C75" s="168"/>
      <c r="D75" s="15"/>
      <c r="E75" s="39">
        <f>E62+E66+E70+E74</f>
        <v>682090.03</v>
      </c>
    </row>
    <row r="76" spans="1:5" ht="13.5" customHeight="1" x14ac:dyDescent="0.2">
      <c r="A76" s="169" t="s">
        <v>15</v>
      </c>
      <c r="B76" s="169"/>
      <c r="C76" s="169"/>
      <c r="D76" s="169"/>
      <c r="E76" s="169"/>
    </row>
    <row r="77" spans="1:5" x14ac:dyDescent="0.2">
      <c r="A77" s="198" t="s">
        <v>61</v>
      </c>
      <c r="B77" s="198"/>
      <c r="C77" s="198"/>
      <c r="D77" s="52"/>
      <c r="E77" s="39">
        <v>97321.32</v>
      </c>
    </row>
    <row r="78" spans="1:5" x14ac:dyDescent="0.2">
      <c r="A78" s="199" t="s">
        <v>62</v>
      </c>
      <c r="B78" s="199"/>
      <c r="C78" s="199"/>
      <c r="D78" s="53">
        <v>0.43</v>
      </c>
      <c r="E78" s="43">
        <v>21351.58</v>
      </c>
    </row>
    <row r="79" spans="1:5" ht="12.75" customHeight="1" x14ac:dyDescent="0.2">
      <c r="A79" s="168" t="s">
        <v>63</v>
      </c>
      <c r="B79" s="168"/>
      <c r="C79" s="168"/>
      <c r="D79" s="53"/>
      <c r="E79" s="39">
        <f>E77+E78</f>
        <v>118672.90000000001</v>
      </c>
    </row>
    <row r="80" spans="1:5" x14ac:dyDescent="0.2">
      <c r="A80" s="183" t="s">
        <v>20</v>
      </c>
      <c r="B80" s="183"/>
      <c r="C80" s="183"/>
      <c r="D80" s="183"/>
      <c r="E80" s="183"/>
    </row>
    <row r="81" spans="1:5" x14ac:dyDescent="0.2">
      <c r="A81" s="197" t="s">
        <v>64</v>
      </c>
      <c r="B81" s="197"/>
      <c r="C81" s="197"/>
      <c r="D81" s="52"/>
      <c r="E81" s="28">
        <f>E23</f>
        <v>756542.47</v>
      </c>
    </row>
    <row r="82" spans="1:5" x14ac:dyDescent="0.2">
      <c r="A82" s="197" t="s">
        <v>65</v>
      </c>
      <c r="B82" s="197"/>
      <c r="C82" s="197"/>
      <c r="D82" s="52"/>
      <c r="E82" s="28">
        <f>E24</f>
        <v>440407.99</v>
      </c>
    </row>
    <row r="83" spans="1:5" x14ac:dyDescent="0.2">
      <c r="A83" s="197" t="s">
        <v>66</v>
      </c>
      <c r="B83" s="197"/>
      <c r="C83" s="197"/>
      <c r="D83" s="52"/>
      <c r="E83" s="28">
        <f>E25</f>
        <v>66038.039999999994</v>
      </c>
    </row>
    <row r="84" spans="1:5" x14ac:dyDescent="0.2">
      <c r="A84" s="197" t="s">
        <v>67</v>
      </c>
      <c r="B84" s="197"/>
      <c r="C84" s="197"/>
      <c r="D84" s="52"/>
      <c r="E84" s="28">
        <f>E26</f>
        <v>144071.47</v>
      </c>
    </row>
    <row r="85" spans="1:5" x14ac:dyDescent="0.2">
      <c r="A85" s="203" t="s">
        <v>68</v>
      </c>
      <c r="B85" s="203"/>
      <c r="C85" s="203"/>
      <c r="D85" s="52"/>
      <c r="E85" s="39">
        <f>SUM(E81:E84)</f>
        <v>1407059.97</v>
      </c>
    </row>
    <row r="86" spans="1:5" ht="22.5" customHeight="1" x14ac:dyDescent="0.2">
      <c r="A86" s="204" t="s">
        <v>69</v>
      </c>
      <c r="B86" s="205"/>
      <c r="C86" s="205"/>
      <c r="D86" s="205"/>
      <c r="E86" s="206"/>
    </row>
    <row r="87" spans="1:5" x14ac:dyDescent="0.2">
      <c r="A87" s="207" t="s">
        <v>70</v>
      </c>
      <c r="B87" s="208"/>
      <c r="C87" s="209"/>
      <c r="D87" s="54"/>
      <c r="E87" s="39">
        <v>-784469.23</v>
      </c>
    </row>
    <row r="88" spans="1:5" ht="12.75" customHeight="1" x14ac:dyDescent="0.2">
      <c r="A88" s="207" t="s">
        <v>71</v>
      </c>
      <c r="B88" s="208"/>
      <c r="C88" s="209"/>
      <c r="D88" s="54"/>
      <c r="E88" s="39">
        <f>E29-E6</f>
        <v>148660.10000000009</v>
      </c>
    </row>
    <row r="89" spans="1:5" ht="12.75" customHeight="1" x14ac:dyDescent="0.2">
      <c r="A89" s="207" t="s">
        <v>72</v>
      </c>
      <c r="B89" s="208"/>
      <c r="C89" s="209"/>
      <c r="D89" s="54"/>
      <c r="E89" s="39">
        <f>E87+E88</f>
        <v>-635809.12999999989</v>
      </c>
    </row>
    <row r="90" spans="1:5" hidden="1" x14ac:dyDescent="0.2">
      <c r="A90" s="204" t="s">
        <v>69</v>
      </c>
      <c r="B90" s="205"/>
      <c r="C90" s="205"/>
      <c r="D90" s="205"/>
      <c r="E90" s="206"/>
    </row>
    <row r="91" spans="1:5" ht="12.75" hidden="1" customHeight="1" x14ac:dyDescent="0.2">
      <c r="A91" s="200" t="s">
        <v>73</v>
      </c>
      <c r="B91" s="201"/>
      <c r="C91" s="202"/>
      <c r="D91" s="15"/>
      <c r="E91" s="39">
        <f>E92+E93+E94</f>
        <v>-635809.13</v>
      </c>
    </row>
    <row r="92" spans="1:5" x14ac:dyDescent="0.2">
      <c r="A92" s="210" t="s">
        <v>74</v>
      </c>
      <c r="B92" s="210"/>
      <c r="C92" s="55" t="s">
        <v>75</v>
      </c>
      <c r="D92" s="15"/>
      <c r="E92" s="56">
        <v>-145083.29</v>
      </c>
    </row>
    <row r="93" spans="1:5" x14ac:dyDescent="0.2">
      <c r="A93" s="210"/>
      <c r="B93" s="210"/>
      <c r="C93" s="55" t="s">
        <v>76</v>
      </c>
      <c r="D93" s="15"/>
      <c r="E93" s="57">
        <v>-46385.69</v>
      </c>
    </row>
    <row r="94" spans="1:5" x14ac:dyDescent="0.2">
      <c r="A94" s="210"/>
      <c r="B94" s="210"/>
      <c r="C94" s="55" t="s">
        <v>77</v>
      </c>
      <c r="D94" s="15"/>
      <c r="E94" s="57">
        <v>-444340.15</v>
      </c>
    </row>
    <row r="95" spans="1:5" x14ac:dyDescent="0.2">
      <c r="A95" s="58"/>
      <c r="B95" s="59"/>
      <c r="C95" s="55"/>
      <c r="D95" s="60"/>
      <c r="E95" s="39"/>
    </row>
    <row r="96" spans="1:5" ht="12.75" customHeight="1" x14ac:dyDescent="0.2">
      <c r="A96" s="200" t="s">
        <v>78</v>
      </c>
      <c r="B96" s="201"/>
      <c r="C96" s="202"/>
      <c r="D96" s="60"/>
      <c r="E96" s="39">
        <f>-264019.13</f>
        <v>-264019.13</v>
      </c>
    </row>
    <row r="97" spans="1:5" ht="12.75" customHeight="1" x14ac:dyDescent="0.2">
      <c r="A97" s="200" t="s">
        <v>79</v>
      </c>
      <c r="B97" s="201"/>
      <c r="C97" s="202"/>
      <c r="D97" s="60"/>
      <c r="E97" s="39">
        <f>E19-E79</f>
        <v>81932.659999999989</v>
      </c>
    </row>
    <row r="98" spans="1:5" ht="12.75" customHeight="1" x14ac:dyDescent="0.2">
      <c r="A98" s="200" t="s">
        <v>80</v>
      </c>
      <c r="B98" s="201"/>
      <c r="C98" s="202"/>
      <c r="D98" s="60"/>
      <c r="E98" s="39">
        <f>E97+E96</f>
        <v>-182086.47000000003</v>
      </c>
    </row>
    <row r="99" spans="1:5" s="61" customFormat="1" x14ac:dyDescent="0.2">
      <c r="A99" s="211" t="s">
        <v>81</v>
      </c>
      <c r="B99" s="212"/>
      <c r="C99" s="212"/>
      <c r="D99" s="212"/>
      <c r="E99" s="213"/>
    </row>
    <row r="100" spans="1:5" s="61" customFormat="1" x14ac:dyDescent="0.2">
      <c r="A100" s="214" t="s">
        <v>82</v>
      </c>
      <c r="B100" s="215"/>
      <c r="C100" s="215"/>
      <c r="D100" s="62"/>
      <c r="E100" s="39">
        <f>300*11</f>
        <v>3300</v>
      </c>
    </row>
    <row r="101" spans="1:5" s="61" customFormat="1" ht="12.75" customHeight="1" x14ac:dyDescent="0.2">
      <c r="A101" s="216" t="s">
        <v>83</v>
      </c>
      <c r="B101" s="217"/>
      <c r="C101" s="218"/>
      <c r="D101" s="63"/>
      <c r="E101" s="39">
        <v>0</v>
      </c>
    </row>
    <row r="102" spans="1:5" ht="12.75" customHeight="1" x14ac:dyDescent="0.2">
      <c r="A102" s="216" t="s">
        <v>84</v>
      </c>
      <c r="B102" s="217"/>
      <c r="C102" s="218"/>
      <c r="D102" s="63"/>
      <c r="E102" s="39">
        <f>E100-E101</f>
        <v>3300</v>
      </c>
    </row>
    <row r="103" spans="1:5" ht="12.75" customHeight="1" x14ac:dyDescent="0.2">
      <c r="A103" s="33"/>
      <c r="B103" s="33"/>
      <c r="C103" s="33"/>
      <c r="D103" s="34"/>
      <c r="E103" s="64"/>
    </row>
    <row r="104" spans="1:5" x14ac:dyDescent="0.2">
      <c r="A104" s="1" t="s">
        <v>85</v>
      </c>
      <c r="D104" s="23" t="s">
        <v>86</v>
      </c>
      <c r="E104" s="65"/>
    </row>
    <row r="105" spans="1:5" x14ac:dyDescent="0.2">
      <c r="A105" s="66"/>
      <c r="B105" s="66"/>
      <c r="C105" s="66"/>
      <c r="D105" s="67"/>
      <c r="E105" s="65"/>
    </row>
    <row r="106" spans="1:5" x14ac:dyDescent="0.2">
      <c r="A106" s="1" t="s">
        <v>87</v>
      </c>
      <c r="D106" s="23" t="s">
        <v>88</v>
      </c>
      <c r="E106" s="68"/>
    </row>
    <row r="107" spans="1:5" x14ac:dyDescent="0.2">
      <c r="A107" s="1"/>
      <c r="E107" s="68"/>
    </row>
    <row r="108" spans="1:5" ht="14.25" customHeight="1" x14ac:dyDescent="0.2">
      <c r="A108" s="1"/>
      <c r="B108" s="21" t="s">
        <v>89</v>
      </c>
      <c r="C108" s="21"/>
      <c r="E108" s="68"/>
    </row>
    <row r="109" spans="1:5" x14ac:dyDescent="0.2">
      <c r="A109" s="1" t="s">
        <v>90</v>
      </c>
      <c r="E109" s="68"/>
    </row>
    <row r="110" spans="1:5" x14ac:dyDescent="0.2">
      <c r="A110" s="1" t="s">
        <v>91</v>
      </c>
      <c r="E110" s="68"/>
    </row>
  </sheetData>
  <mergeCells count="90">
    <mergeCell ref="A98:C98"/>
    <mergeCell ref="A99:E99"/>
    <mergeCell ref="A100:C100"/>
    <mergeCell ref="A101:C101"/>
    <mergeCell ref="A102:C102"/>
    <mergeCell ref="A97:C97"/>
    <mergeCell ref="A83:C83"/>
    <mergeCell ref="A84:C84"/>
    <mergeCell ref="A85:C85"/>
    <mergeCell ref="A86:E86"/>
    <mergeCell ref="A87:C87"/>
    <mergeCell ref="A88:C88"/>
    <mergeCell ref="A89:C89"/>
    <mergeCell ref="A90:E90"/>
    <mergeCell ref="A91:C91"/>
    <mergeCell ref="A92:B94"/>
    <mergeCell ref="A96:C96"/>
    <mergeCell ref="A82:C82"/>
    <mergeCell ref="A71:E71"/>
    <mergeCell ref="A72:C72"/>
    <mergeCell ref="A73:C73"/>
    <mergeCell ref="A74:C74"/>
    <mergeCell ref="A75:C75"/>
    <mergeCell ref="A76:E76"/>
    <mergeCell ref="A77:C77"/>
    <mergeCell ref="A78:C78"/>
    <mergeCell ref="A79:C79"/>
    <mergeCell ref="A80:E80"/>
    <mergeCell ref="A81:C81"/>
    <mergeCell ref="A70:C70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E67"/>
    <mergeCell ref="A68:C68"/>
    <mergeCell ref="E51:E52"/>
    <mergeCell ref="A53:E53"/>
    <mergeCell ref="A54:C54"/>
    <mergeCell ref="A55:C55"/>
    <mergeCell ref="A56:C56"/>
    <mergeCell ref="A57:C57"/>
    <mergeCell ref="A44:C44"/>
    <mergeCell ref="A45:C45"/>
    <mergeCell ref="A46:C46"/>
    <mergeCell ref="A47:C47"/>
    <mergeCell ref="A49:C49"/>
    <mergeCell ref="A51:C52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H60"/>
  <sheetViews>
    <sheetView workbookViewId="0">
      <selection activeCell="G10" sqref="G10:G12"/>
    </sheetView>
  </sheetViews>
  <sheetFormatPr defaultRowHeight="12.75" x14ac:dyDescent="0.25"/>
  <cols>
    <col min="1" max="1" width="5.140625" style="154" customWidth="1"/>
    <col min="2" max="2" width="46.7109375" style="70" customWidth="1"/>
    <col min="3" max="3" width="10.42578125" style="70" customWidth="1"/>
    <col min="4" max="4" width="12.5703125" style="70" customWidth="1"/>
    <col min="5" max="5" width="14.5703125" style="70" customWidth="1"/>
    <col min="6" max="6" width="12.5703125" style="70" bestFit="1" customWidth="1"/>
    <col min="7" max="7" width="11.5703125" style="70" bestFit="1" customWidth="1"/>
    <col min="8" max="16384" width="9.140625" style="70"/>
  </cols>
  <sheetData>
    <row r="3" spans="1:7" ht="12.75" customHeight="1" x14ac:dyDescent="0.25">
      <c r="A3" s="248" t="s">
        <v>92</v>
      </c>
      <c r="B3" s="248"/>
      <c r="C3" s="248"/>
      <c r="D3" s="248"/>
      <c r="E3" s="248"/>
    </row>
    <row r="4" spans="1:7" ht="12.75" customHeight="1" x14ac:dyDescent="0.25">
      <c r="A4" s="248" t="s">
        <v>93</v>
      </c>
      <c r="B4" s="248"/>
      <c r="C4" s="248"/>
      <c r="D4" s="248"/>
      <c r="E4" s="248"/>
    </row>
    <row r="5" spans="1:7" ht="12.75" customHeight="1" x14ac:dyDescent="0.25">
      <c r="A5" s="249" t="s">
        <v>94</v>
      </c>
      <c r="B5" s="249"/>
      <c r="C5" s="249"/>
      <c r="D5" s="249"/>
      <c r="E5" s="249"/>
    </row>
    <row r="6" spans="1:7" x14ac:dyDescent="0.25">
      <c r="A6" s="71"/>
      <c r="B6" s="72"/>
      <c r="C6" s="72"/>
      <c r="D6" s="73" t="s">
        <v>95</v>
      </c>
      <c r="E6" s="73" t="s">
        <v>96</v>
      </c>
    </row>
    <row r="7" spans="1:7" ht="12.75" customHeight="1" x14ac:dyDescent="0.25">
      <c r="A7" s="250" t="s">
        <v>97</v>
      </c>
      <c r="B7" s="250"/>
      <c r="D7" s="74">
        <f>D10/12/D8</f>
        <v>4137.9034653465351</v>
      </c>
    </row>
    <row r="8" spans="1:7" ht="12.75" customHeight="1" x14ac:dyDescent="0.25">
      <c r="A8" s="250" t="s">
        <v>98</v>
      </c>
      <c r="B8" s="250"/>
      <c r="D8" s="75">
        <v>4.04</v>
      </c>
    </row>
    <row r="9" spans="1:7" ht="12.75" customHeight="1" x14ac:dyDescent="0.25">
      <c r="A9" s="251" t="s">
        <v>99</v>
      </c>
      <c r="B9" s="251"/>
      <c r="C9" s="72"/>
      <c r="D9" s="76">
        <v>264019.13</v>
      </c>
      <c r="E9" s="77">
        <v>59409.79</v>
      </c>
    </row>
    <row r="10" spans="1:7" ht="12.75" customHeight="1" x14ac:dyDescent="0.25">
      <c r="A10" s="243" t="s">
        <v>100</v>
      </c>
      <c r="B10" s="243"/>
      <c r="D10" s="77">
        <v>200605.56</v>
      </c>
      <c r="E10" s="77">
        <v>213629.66</v>
      </c>
    </row>
    <row r="11" spans="1:7" ht="12.75" customHeight="1" x14ac:dyDescent="0.25">
      <c r="A11" s="244" t="s">
        <v>101</v>
      </c>
      <c r="B11" s="244"/>
      <c r="C11" s="78"/>
      <c r="D11" s="79">
        <f>D10-D9</f>
        <v>-63413.570000000007</v>
      </c>
      <c r="E11" s="80"/>
    </row>
    <row r="12" spans="1:7" x14ac:dyDescent="0.25">
      <c r="A12" s="245"/>
      <c r="B12" s="245"/>
      <c r="C12" s="78"/>
      <c r="D12" s="78"/>
      <c r="E12" s="78"/>
    </row>
    <row r="13" spans="1:7" s="81" customFormat="1" ht="15" customHeight="1" x14ac:dyDescent="0.25">
      <c r="A13" s="246" t="s">
        <v>102</v>
      </c>
      <c r="B13" s="238" t="s">
        <v>103</v>
      </c>
      <c r="C13" s="238" t="s">
        <v>104</v>
      </c>
      <c r="D13" s="238" t="s">
        <v>105</v>
      </c>
      <c r="E13" s="239" t="s">
        <v>106</v>
      </c>
      <c r="F13" s="70"/>
    </row>
    <row r="14" spans="1:7" s="81" customFormat="1" ht="23.25" customHeight="1" x14ac:dyDescent="0.25">
      <c r="A14" s="247"/>
      <c r="B14" s="238"/>
      <c r="C14" s="238"/>
      <c r="D14" s="238"/>
      <c r="E14" s="239"/>
      <c r="F14" s="70"/>
    </row>
    <row r="15" spans="1:7" x14ac:dyDescent="0.25">
      <c r="A15" s="82">
        <v>1</v>
      </c>
      <c r="B15" s="83" t="s">
        <v>107</v>
      </c>
      <c r="C15" s="84"/>
      <c r="D15" s="85"/>
      <c r="E15" s="85"/>
      <c r="F15" s="86"/>
      <c r="G15" s="86"/>
    </row>
    <row r="16" spans="1:7" x14ac:dyDescent="0.2">
      <c r="A16" s="87">
        <v>1</v>
      </c>
      <c r="B16" s="88" t="s">
        <v>108</v>
      </c>
      <c r="C16" s="89">
        <v>15</v>
      </c>
      <c r="D16" s="90">
        <v>3465.37</v>
      </c>
      <c r="E16" s="91">
        <f t="shared" ref="E16:E26" si="0">D16</f>
        <v>3465.37</v>
      </c>
      <c r="F16" s="86"/>
      <c r="G16" s="86"/>
    </row>
    <row r="17" spans="1:7" x14ac:dyDescent="0.2">
      <c r="A17" s="92">
        <v>2</v>
      </c>
      <c r="B17" s="93" t="s">
        <v>109</v>
      </c>
      <c r="C17" s="94" t="s">
        <v>110</v>
      </c>
      <c r="D17" s="95">
        <f>2200/2</f>
        <v>1100</v>
      </c>
      <c r="E17" s="96">
        <f t="shared" si="0"/>
        <v>1100</v>
      </c>
      <c r="F17" s="86"/>
      <c r="G17" s="86"/>
    </row>
    <row r="18" spans="1:7" x14ac:dyDescent="0.2">
      <c r="A18" s="92">
        <v>3</v>
      </c>
      <c r="B18" s="93" t="s">
        <v>109</v>
      </c>
      <c r="C18" s="97" t="s">
        <v>110</v>
      </c>
      <c r="D18" s="98">
        <v>1100</v>
      </c>
      <c r="E18" s="99">
        <f>D18</f>
        <v>1100</v>
      </c>
      <c r="F18" s="86"/>
      <c r="G18" s="86"/>
    </row>
    <row r="19" spans="1:7" x14ac:dyDescent="0.2">
      <c r="A19" s="240">
        <v>4</v>
      </c>
      <c r="B19" s="100" t="s">
        <v>111</v>
      </c>
      <c r="C19" s="229">
        <v>39</v>
      </c>
      <c r="D19" s="90">
        <v>5129.87</v>
      </c>
      <c r="E19" s="91">
        <f t="shared" si="0"/>
        <v>5129.87</v>
      </c>
      <c r="F19" s="86"/>
      <c r="G19" s="86"/>
    </row>
    <row r="20" spans="1:7" x14ac:dyDescent="0.2">
      <c r="A20" s="241"/>
      <c r="B20" s="93" t="s">
        <v>112</v>
      </c>
      <c r="C20" s="230"/>
      <c r="D20" s="95">
        <v>302.14</v>
      </c>
      <c r="E20" s="91">
        <f t="shared" si="0"/>
        <v>302.14</v>
      </c>
    </row>
    <row r="21" spans="1:7" x14ac:dyDescent="0.2">
      <c r="A21" s="242"/>
      <c r="B21" s="93" t="s">
        <v>113</v>
      </c>
      <c r="C21" s="231"/>
      <c r="D21" s="95">
        <v>431.62</v>
      </c>
      <c r="E21" s="91">
        <f t="shared" si="0"/>
        <v>431.62</v>
      </c>
    </row>
    <row r="22" spans="1:7" x14ac:dyDescent="0.2">
      <c r="A22" s="101">
        <v>5</v>
      </c>
      <c r="B22" s="100" t="s">
        <v>114</v>
      </c>
      <c r="C22" s="102">
        <v>97</v>
      </c>
      <c r="D22" s="90">
        <v>10446.69</v>
      </c>
      <c r="E22" s="91">
        <f t="shared" si="0"/>
        <v>10446.69</v>
      </c>
    </row>
    <row r="23" spans="1:7" x14ac:dyDescent="0.2">
      <c r="A23" s="226">
        <v>6</v>
      </c>
      <c r="B23" s="100" t="s">
        <v>115</v>
      </c>
      <c r="C23" s="229">
        <v>121</v>
      </c>
      <c r="D23" s="90">
        <v>1108.98</v>
      </c>
      <c r="E23" s="103">
        <f t="shared" si="0"/>
        <v>1108.98</v>
      </c>
    </row>
    <row r="24" spans="1:7" x14ac:dyDescent="0.2">
      <c r="A24" s="227"/>
      <c r="B24" s="93" t="s">
        <v>116</v>
      </c>
      <c r="C24" s="230"/>
      <c r="D24" s="95">
        <v>35925.56</v>
      </c>
      <c r="E24" s="103">
        <f>D24</f>
        <v>35925.56</v>
      </c>
    </row>
    <row r="25" spans="1:7" x14ac:dyDescent="0.2">
      <c r="A25" s="228"/>
      <c r="B25" s="93" t="s">
        <v>117</v>
      </c>
      <c r="C25" s="231"/>
      <c r="D25" s="95">
        <v>2511.09</v>
      </c>
      <c r="E25" s="103">
        <f>D25</f>
        <v>2511.09</v>
      </c>
    </row>
    <row r="26" spans="1:7" x14ac:dyDescent="0.2">
      <c r="A26" s="101">
        <v>7</v>
      </c>
      <c r="B26" s="100"/>
      <c r="C26" s="104"/>
      <c r="D26" s="105"/>
      <c r="E26" s="91">
        <f t="shared" si="0"/>
        <v>0</v>
      </c>
    </row>
    <row r="27" spans="1:7" x14ac:dyDescent="0.2">
      <c r="A27" s="101"/>
      <c r="B27" s="100"/>
      <c r="C27" s="106"/>
      <c r="D27" s="90"/>
      <c r="E27" s="91">
        <f>D27</f>
        <v>0</v>
      </c>
    </row>
    <row r="28" spans="1:7" x14ac:dyDescent="0.2">
      <c r="A28" s="101"/>
      <c r="B28" s="93"/>
      <c r="C28" s="106"/>
      <c r="D28" s="95"/>
      <c r="E28" s="91">
        <f>D28</f>
        <v>0</v>
      </c>
    </row>
    <row r="29" spans="1:7" x14ac:dyDescent="0.2">
      <c r="A29" s="101"/>
      <c r="B29" s="108"/>
      <c r="C29" s="109"/>
      <c r="D29" s="110"/>
      <c r="E29" s="91">
        <f>D29</f>
        <v>0</v>
      </c>
    </row>
    <row r="30" spans="1:7" x14ac:dyDescent="0.25">
      <c r="A30" s="111"/>
      <c r="B30" s="112" t="s">
        <v>118</v>
      </c>
      <c r="C30" s="113"/>
      <c r="D30" s="114">
        <f>SUM(D16:D29)</f>
        <v>61521.319999999992</v>
      </c>
      <c r="E30" s="115">
        <f>SUM(E16:E29)</f>
        <v>61521.319999999992</v>
      </c>
    </row>
    <row r="31" spans="1:7" x14ac:dyDescent="0.25">
      <c r="A31" s="111">
        <v>2</v>
      </c>
      <c r="B31" s="116" t="s">
        <v>119</v>
      </c>
      <c r="C31" s="117"/>
      <c r="D31" s="118"/>
      <c r="E31" s="119"/>
    </row>
    <row r="32" spans="1:7" x14ac:dyDescent="0.25">
      <c r="A32" s="87">
        <v>1</v>
      </c>
      <c r="B32" s="107"/>
      <c r="C32" s="120"/>
      <c r="D32" s="121"/>
      <c r="E32" s="91">
        <f>D32</f>
        <v>0</v>
      </c>
    </row>
    <row r="33" spans="1:6" x14ac:dyDescent="0.25">
      <c r="A33" s="87">
        <v>2</v>
      </c>
      <c r="B33" s="122"/>
      <c r="C33" s="123"/>
      <c r="D33" s="124"/>
      <c r="E33" s="91"/>
    </row>
    <row r="34" spans="1:6" x14ac:dyDescent="0.25">
      <c r="A34" s="87"/>
      <c r="B34" s="122"/>
      <c r="C34" s="123"/>
      <c r="D34" s="124"/>
      <c r="E34" s="91"/>
    </row>
    <row r="35" spans="1:6" x14ac:dyDescent="0.25">
      <c r="A35" s="111"/>
      <c r="B35" s="112" t="s">
        <v>118</v>
      </c>
      <c r="C35" s="113"/>
      <c r="D35" s="125">
        <f>SUM(D32:D34)</f>
        <v>0</v>
      </c>
      <c r="E35" s="126">
        <f>SUM(E32:E34)</f>
        <v>0</v>
      </c>
    </row>
    <row r="36" spans="1:6" x14ac:dyDescent="0.25">
      <c r="A36" s="111">
        <v>3</v>
      </c>
      <c r="B36" s="116" t="s">
        <v>120</v>
      </c>
      <c r="C36" s="127"/>
      <c r="D36" s="126"/>
      <c r="E36" s="126"/>
    </row>
    <row r="37" spans="1:6" x14ac:dyDescent="0.2">
      <c r="A37" s="87">
        <v>1</v>
      </c>
      <c r="B37" s="100" t="s">
        <v>121</v>
      </c>
      <c r="C37" s="89" t="s">
        <v>122</v>
      </c>
      <c r="D37" s="90">
        <v>10800</v>
      </c>
      <c r="E37" s="91">
        <f>D37</f>
        <v>10800</v>
      </c>
    </row>
    <row r="38" spans="1:6" x14ac:dyDescent="0.2">
      <c r="A38" s="101">
        <v>2</v>
      </c>
      <c r="B38" s="128" t="s">
        <v>123</v>
      </c>
      <c r="C38" s="89" t="s">
        <v>122</v>
      </c>
      <c r="D38" s="90">
        <f>12500*2</f>
        <v>25000</v>
      </c>
      <c r="E38" s="129">
        <f t="shared" ref="E38:E39" si="1">D38</f>
        <v>25000</v>
      </c>
    </row>
    <row r="39" spans="1:6" x14ac:dyDescent="0.2">
      <c r="A39" s="101">
        <v>3</v>
      </c>
      <c r="B39" s="93"/>
      <c r="C39" s="130"/>
      <c r="D39" s="124"/>
      <c r="E39" s="129">
        <f t="shared" si="1"/>
        <v>0</v>
      </c>
    </row>
    <row r="40" spans="1:6" x14ac:dyDescent="0.2">
      <c r="A40" s="131">
        <v>4</v>
      </c>
      <c r="B40" s="108"/>
      <c r="C40" s="120"/>
      <c r="D40" s="110"/>
      <c r="E40" s="129">
        <f>D40</f>
        <v>0</v>
      </c>
    </row>
    <row r="41" spans="1:6" x14ac:dyDescent="0.2">
      <c r="A41" s="132"/>
      <c r="B41" s="133"/>
      <c r="C41" s="134"/>
      <c r="D41" s="110"/>
      <c r="E41" s="129">
        <f>D41</f>
        <v>0</v>
      </c>
    </row>
    <row r="42" spans="1:6" x14ac:dyDescent="0.25">
      <c r="A42" s="111"/>
      <c r="B42" s="112" t="s">
        <v>118</v>
      </c>
      <c r="C42" s="113"/>
      <c r="D42" s="126">
        <f>SUM(D37:D41)</f>
        <v>35800</v>
      </c>
      <c r="E42" s="126">
        <f>SUM(E37:E41)</f>
        <v>35800</v>
      </c>
    </row>
    <row r="43" spans="1:6" x14ac:dyDescent="0.25">
      <c r="A43" s="135">
        <v>4</v>
      </c>
      <c r="B43" s="136" t="s">
        <v>124</v>
      </c>
      <c r="C43" s="136"/>
      <c r="D43" s="126"/>
      <c r="E43" s="126"/>
    </row>
    <row r="44" spans="1:6" x14ac:dyDescent="0.2">
      <c r="A44" s="137">
        <v>1</v>
      </c>
      <c r="B44" s="108"/>
      <c r="C44" s="138"/>
      <c r="D44" s="110"/>
      <c r="E44" s="139">
        <f>D44</f>
        <v>0</v>
      </c>
    </row>
    <row r="45" spans="1:6" x14ac:dyDescent="0.25">
      <c r="A45" s="137">
        <v>2</v>
      </c>
      <c r="B45" s="140"/>
      <c r="C45" s="138"/>
      <c r="D45" s="141"/>
      <c r="E45" s="139">
        <f>D45</f>
        <v>0</v>
      </c>
    </row>
    <row r="46" spans="1:6" x14ac:dyDescent="0.2">
      <c r="A46" s="137"/>
      <c r="B46" s="142"/>
      <c r="C46" s="138"/>
      <c r="D46" s="143"/>
      <c r="E46" s="139"/>
    </row>
    <row r="47" spans="1:6" x14ac:dyDescent="0.25">
      <c r="A47" s="135"/>
      <c r="B47" s="144" t="s">
        <v>118</v>
      </c>
      <c r="C47" s="136"/>
      <c r="D47" s="126">
        <f>SUM(D44:D46)</f>
        <v>0</v>
      </c>
      <c r="E47" s="126">
        <f>SUM(E44:E46)</f>
        <v>0</v>
      </c>
    </row>
    <row r="48" spans="1:6" s="145" customFormat="1" x14ac:dyDescent="0.25">
      <c r="A48" s="111"/>
      <c r="B48" s="112" t="s">
        <v>125</v>
      </c>
      <c r="C48" s="113">
        <f>C30+C35+C42+C47</f>
        <v>0</v>
      </c>
      <c r="D48" s="126">
        <f>D30+D35+D42+D47</f>
        <v>97321.319999999992</v>
      </c>
      <c r="E48" s="126">
        <f>E30+E35+E42+E47</f>
        <v>97321.319999999992</v>
      </c>
      <c r="F48" s="70"/>
    </row>
    <row r="49" spans="1:8" x14ac:dyDescent="0.25">
      <c r="A49" s="137"/>
      <c r="B49" s="146" t="s">
        <v>126</v>
      </c>
      <c r="C49" s="147">
        <v>0.43</v>
      </c>
      <c r="D49" s="141"/>
      <c r="E49" s="139">
        <f>D7*C49*12</f>
        <v>21351.581881188118</v>
      </c>
    </row>
    <row r="50" spans="1:8" x14ac:dyDescent="0.25">
      <c r="A50" s="135"/>
      <c r="B50" s="144" t="s">
        <v>118</v>
      </c>
      <c r="C50" s="136"/>
      <c r="D50" s="126">
        <f>SUM(D49:D49)</f>
        <v>0</v>
      </c>
      <c r="E50" s="126">
        <f>SUM(E49:E49)</f>
        <v>21351.581881188118</v>
      </c>
    </row>
    <row r="51" spans="1:8" s="148" customFormat="1" x14ac:dyDescent="0.25">
      <c r="A51" s="111"/>
      <c r="B51" s="112" t="s">
        <v>125</v>
      </c>
      <c r="C51" s="113"/>
      <c r="D51" s="126">
        <f>D48+D50</f>
        <v>97321.319999999992</v>
      </c>
      <c r="E51" s="126">
        <f>E48+E50</f>
        <v>118672.90188118811</v>
      </c>
      <c r="F51" s="70"/>
    </row>
    <row r="53" spans="1:8" s="148" customFormat="1" ht="12.75" customHeight="1" x14ac:dyDescent="0.25">
      <c r="A53" s="232" t="s">
        <v>127</v>
      </c>
      <c r="B53" s="233"/>
      <c r="C53" s="233"/>
      <c r="D53" s="234"/>
      <c r="E53" s="149">
        <f>E51-D11</f>
        <v>182086.4718811881</v>
      </c>
      <c r="F53" s="86"/>
      <c r="G53" s="150"/>
      <c r="H53" s="150"/>
    </row>
    <row r="54" spans="1:8" s="148" customFormat="1" ht="12.75" customHeight="1" x14ac:dyDescent="0.25">
      <c r="A54" s="235" t="s">
        <v>128</v>
      </c>
      <c r="B54" s="236"/>
      <c r="C54" s="236"/>
      <c r="D54" s="237"/>
      <c r="E54" s="151">
        <f>D7*D8*12</f>
        <v>200605.56</v>
      </c>
      <c r="F54" s="86"/>
      <c r="G54" s="150"/>
      <c r="H54" s="150"/>
    </row>
    <row r="55" spans="1:8" s="148" customFormat="1" ht="12.75" customHeight="1" x14ac:dyDescent="0.25">
      <c r="A55" s="235" t="s">
        <v>129</v>
      </c>
      <c r="B55" s="236"/>
      <c r="C55" s="236"/>
      <c r="D55" s="237"/>
      <c r="E55" s="151">
        <f>E54-E53</f>
        <v>18519.088118811895</v>
      </c>
      <c r="F55" s="86"/>
      <c r="G55" s="150"/>
      <c r="H55" s="150"/>
    </row>
    <row r="56" spans="1:8" s="148" customFormat="1" ht="12.75" customHeight="1" x14ac:dyDescent="0.25">
      <c r="A56" s="219" t="s">
        <v>130</v>
      </c>
      <c r="B56" s="220"/>
      <c r="C56" s="220"/>
      <c r="D56" s="221"/>
      <c r="E56" s="149">
        <v>6900</v>
      </c>
      <c r="F56" s="86"/>
      <c r="G56" s="150"/>
      <c r="H56" s="150"/>
    </row>
    <row r="57" spans="1:8" s="148" customFormat="1" ht="12.75" customHeight="1" x14ac:dyDescent="0.25">
      <c r="A57" s="222" t="s">
        <v>131</v>
      </c>
      <c r="B57" s="223"/>
      <c r="C57" s="223"/>
      <c r="D57" s="224"/>
      <c r="E57" s="151">
        <f>E55+E56</f>
        <v>25419.088118811895</v>
      </c>
      <c r="F57" s="86"/>
      <c r="G57" s="150"/>
      <c r="H57" s="150"/>
    </row>
    <row r="58" spans="1:8" s="148" customFormat="1" x14ac:dyDescent="0.25">
      <c r="A58" s="152"/>
      <c r="B58" s="86"/>
      <c r="C58" s="86"/>
      <c r="D58" s="86"/>
      <c r="E58" s="153"/>
      <c r="F58" s="86"/>
      <c r="G58" s="150"/>
      <c r="H58" s="150"/>
    </row>
    <row r="59" spans="1:8" s="148" customFormat="1" x14ac:dyDescent="0.25">
      <c r="A59" s="152"/>
      <c r="B59" s="86"/>
      <c r="C59" s="86"/>
      <c r="D59" s="86"/>
      <c r="E59" s="86"/>
      <c r="F59" s="86"/>
      <c r="G59" s="150"/>
      <c r="H59" s="150"/>
    </row>
    <row r="60" spans="1:8" s="148" customFormat="1" x14ac:dyDescent="0.25">
      <c r="A60" s="152"/>
      <c r="B60" s="86" t="s">
        <v>132</v>
      </c>
      <c r="C60" s="225" t="s">
        <v>133</v>
      </c>
      <c r="D60" s="225"/>
      <c r="E60" s="86"/>
      <c r="F60" s="86"/>
      <c r="G60" s="150"/>
      <c r="H60" s="150"/>
    </row>
  </sheetData>
  <mergeCells count="24">
    <mergeCell ref="A9:B9"/>
    <mergeCell ref="A3:E3"/>
    <mergeCell ref="A4:E4"/>
    <mergeCell ref="A5:E5"/>
    <mergeCell ref="A7:B7"/>
    <mergeCell ref="A8:B8"/>
    <mergeCell ref="D13:D14"/>
    <mergeCell ref="E13:E14"/>
    <mergeCell ref="A19:A21"/>
    <mergeCell ref="C19:C21"/>
    <mergeCell ref="A10:B10"/>
    <mergeCell ref="A11:B11"/>
    <mergeCell ref="A12:B12"/>
    <mergeCell ref="A13:A14"/>
    <mergeCell ref="B13:B14"/>
    <mergeCell ref="C13:C14"/>
    <mergeCell ref="A56:D56"/>
    <mergeCell ref="A57:D57"/>
    <mergeCell ref="C60:D60"/>
    <mergeCell ref="A23:A25"/>
    <mergeCell ref="C23:C25"/>
    <mergeCell ref="A53:D53"/>
    <mergeCell ref="A54:D54"/>
    <mergeCell ref="A55:D55"/>
  </mergeCells>
  <printOptions horizontalCentered="1"/>
  <pageMargins left="0" right="0" top="0" bottom="0" header="0.51181102362204722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карточка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2015-03-28T07:47:50Z</dcterms:modified>
</cp:coreProperties>
</file>