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карточка!$A$1:$E$52</definedName>
    <definedName name="_xlnm.Print_Area" localSheetId="0">отчет!$A$1:$E$111</definedName>
  </definedNames>
  <calcPr calcId="145621"/>
</workbook>
</file>

<file path=xl/calcChain.xml><?xml version="1.0" encoding="utf-8"?>
<calcChain xmlns="http://schemas.openxmlformats.org/spreadsheetml/2006/main">
  <c r="D46" i="6" l="1"/>
  <c r="C44" i="6"/>
  <c r="D43" i="6"/>
  <c r="E41" i="6"/>
  <c r="E43" i="6" s="1"/>
  <c r="E38" i="6"/>
  <c r="E37" i="6"/>
  <c r="D36" i="6"/>
  <c r="E36" i="6" s="1"/>
  <c r="E35" i="6"/>
  <c r="E34" i="6"/>
  <c r="D33" i="6"/>
  <c r="D39" i="6" s="1"/>
  <c r="D31" i="6"/>
  <c r="E28" i="6"/>
  <c r="E31" i="6" s="1"/>
  <c r="D26" i="6"/>
  <c r="E25" i="6"/>
  <c r="E24" i="6"/>
  <c r="E23" i="6"/>
  <c r="E22" i="6"/>
  <c r="E21" i="6"/>
  <c r="E20" i="6"/>
  <c r="E19" i="6"/>
  <c r="E17" i="6"/>
  <c r="E16" i="6"/>
  <c r="D11" i="6"/>
  <c r="D7" i="6"/>
  <c r="E50" i="6" s="1"/>
  <c r="E26" i="6" l="1"/>
  <c r="E44" i="6" s="1"/>
  <c r="D44" i="6"/>
  <c r="D47" i="6" s="1"/>
  <c r="E33" i="6"/>
  <c r="E39" i="6" s="1"/>
  <c r="E45" i="6"/>
  <c r="E46" i="6" s="1"/>
  <c r="E47" i="6" l="1"/>
  <c r="E49" i="6" s="1"/>
  <c r="E51" i="6" s="1"/>
  <c r="E53" i="6" s="1"/>
  <c r="E100" i="5" l="1"/>
  <c r="E102" i="5" s="1"/>
  <c r="E91" i="5"/>
  <c r="E84" i="5"/>
  <c r="E83" i="5"/>
  <c r="E81" i="5"/>
  <c r="E79" i="5"/>
  <c r="E73" i="5"/>
  <c r="E72" i="5"/>
  <c r="E74" i="5" s="1"/>
  <c r="E70" i="5"/>
  <c r="E66" i="5"/>
  <c r="E62" i="5"/>
  <c r="E48" i="5"/>
  <c r="E42" i="5"/>
  <c r="E29" i="5" s="1"/>
  <c r="E38" i="5"/>
  <c r="E24" i="5"/>
  <c r="E82" i="5" s="1"/>
  <c r="E19" i="5"/>
  <c r="E97" i="5" s="1"/>
  <c r="E98" i="5" s="1"/>
  <c r="E15" i="5"/>
  <c r="C2" i="5"/>
  <c r="E75" i="5" l="1"/>
  <c r="E85" i="5"/>
  <c r="E27" i="5"/>
  <c r="E6" i="5" s="1"/>
  <c r="E49" i="5" l="1"/>
  <c r="E88" i="5"/>
  <c r="E89" i="5" s="1"/>
  <c r="E51" i="5"/>
</calcChain>
</file>

<file path=xl/sharedStrings.xml><?xml version="1.0" encoding="utf-8"?>
<sst xmlns="http://schemas.openxmlformats.org/spreadsheetml/2006/main" count="158" uniqueCount="137">
  <si>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</si>
  <si>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</si>
  <si>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28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</si>
  <si>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</si>
  <si>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</si>
  <si>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</si>
  <si>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</si>
  <si>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</si>
  <si>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</si>
  <si>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</si>
  <si>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</si>
  <si>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</si>
  <si>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</si>
  <si>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</si>
  <si>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</si>
  <si>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</si>
  <si>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</si>
  <si>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</si>
  <si>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</si>
  <si>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</si>
  <si>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</si>
  <si>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</si>
  <si>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</si>
  <si>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</si>
  <si>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</si>
  <si>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</si>
  <si>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</si>
  <si>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</si>
  <si>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</si>
  <si>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</si>
  <si>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</si>
  <si>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</si>
  <si>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</si>
  <si>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</si>
  <si>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</si>
  <si>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</si>
  <si>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</si>
  <si>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</si>
  <si>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</si>
  <si>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</si>
  <si>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</si>
  <si>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</si>
  <si>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</si>
  <si>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</si>
  <si>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</si>
  <si>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</si>
  <si>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</si>
  <si>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</si>
  <si>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</si>
  <si>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</si>
  <si>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</si>
  <si>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</si>
  <si>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</si>
  <si>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</si>
  <si>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</si>
  <si>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</si>
  <si>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</si>
  <si>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</si>
  <si>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</si>
  <si>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</si>
  <si>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</si>
  <si>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</si>
  <si>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</si>
  <si>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</si>
  <si>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</si>
  <si>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</si>
  <si>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</si>
  <si>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</si>
  <si>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</si>
  <si>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</si>
  <si>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</si>
  <si>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</si>
  <si>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</si>
  <si>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</si>
  <si>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</si>
  <si>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</si>
  <si>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</si>
  <si>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</si>
  <si>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</si>
  <si>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</si>
  <si>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</si>
  <si>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</si>
  <si>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</si>
  <si>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</si>
  <si>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</si>
  <si>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</si>
  <si>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</si>
  <si>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</si>
  <si>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</si>
  <si>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</si>
  <si>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</si>
  <si>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</si>
  <si>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</si>
  <si>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28</t>
  </si>
  <si>
    <t xml:space="preserve"> на 2014 год </t>
  </si>
  <si>
    <t xml:space="preserve">  начисления 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</si>
  <si>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</si>
  <si>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</si>
  <si>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</si>
  <si>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</si>
  <si>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</si>
  <si>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</si>
  <si>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</si>
  <si>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</si>
  <si>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</si>
  <si>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</si>
  <si>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</si>
  <si>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</si>
  <si>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Смена арматуры ХВС,ГВС-трасса,отопл.кв.65,гвс под кв.3</t>
  </si>
  <si>
    <t>Чистка расходомера</t>
  </si>
  <si>
    <t>ООО"ИЭСК"</t>
  </si>
  <si>
    <t>Отопление подвал,кв.66,кв.45,кв. 12,кв.9</t>
  </si>
  <si>
    <t>ХВС под кв.39, для полива</t>
  </si>
  <si>
    <t>Смена труб канализации под кв.37</t>
  </si>
  <si>
    <t>Отопление под кв.1, кв.29, кв.34, кв.41</t>
  </si>
  <si>
    <t>ГВС-ХВС под кв.3, под кв.37, кв.65/69</t>
  </si>
  <si>
    <t>Изоляция труб в подвале</t>
  </si>
  <si>
    <t>Итого:</t>
  </si>
  <si>
    <t>Электромонтажные работы</t>
  </si>
  <si>
    <t>Ремонтно-строительные работы</t>
  </si>
  <si>
    <t>Комплект конструкций ПХВ - окон 2 подъезд</t>
  </si>
  <si>
    <t>Постникова</t>
  </si>
  <si>
    <t>Ремонт межпанельных швов кв.48</t>
  </si>
  <si>
    <t>Высота</t>
  </si>
  <si>
    <t>Комплект откосов ПВХ</t>
  </si>
  <si>
    <t>Балконные козырьки кв.35,36,70</t>
  </si>
  <si>
    <t>Ремонт после установки труб в подъездах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</si>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</sst>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5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 vertical="center"/>
    </xf>
    <xf numFmtId="38" fontId="8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8" fillId="0" borderId="3" xfId="3" applyNumberFormat="1" applyFont="1" applyFill="1" applyBorder="1" applyAlignment="1">
      <alignment horizontal="center" vertical="center"/>
    </xf>
    <xf numFmtId="38" fontId="4" fillId="0" borderId="1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38" fontId="4" fillId="0" borderId="2" xfId="3" applyNumberFormat="1" applyFont="1" applyFill="1" applyBorder="1" applyAlignment="1">
      <alignment horizontal="center" vertical="center" wrapText="1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6" fillId="0" borderId="0" xfId="1" applyNumberFormat="1" applyFont="1" applyAlignment="1">
      <alignment horizontal="right" vertical="top" wrapText="1"/>
    </xf>
    <xf numFmtId="43" fontId="16" fillId="0" borderId="0" xfId="10" applyFont="1" applyAlignment="1">
      <alignment horizontal="right" vertical="top" wrapText="1"/>
    </xf>
    <xf numFmtId="168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8" fontId="17" fillId="0" borderId="0" xfId="1" applyNumberFormat="1" applyFont="1" applyAlignment="1">
      <alignment horizontal="right" vertical="top" wrapText="1"/>
    </xf>
    <xf numFmtId="168" fontId="14" fillId="0" borderId="0" xfId="0" applyNumberFormat="1" applyFont="1" applyBorder="1" applyAlignment="1">
      <alignment horizontal="right" vertical="top" wrapText="1"/>
    </xf>
    <xf numFmtId="3" fontId="18" fillId="0" borderId="0" xfId="1" applyNumberFormat="1" applyFont="1" applyAlignment="1">
      <alignment vertical="top" wrapText="1"/>
    </xf>
    <xf numFmtId="168" fontId="14" fillId="0" borderId="1" xfId="1" applyNumberFormat="1" applyFont="1" applyBorder="1" applyAlignment="1">
      <alignment horizontal="center" vertical="top"/>
    </xf>
    <xf numFmtId="43" fontId="14" fillId="0" borderId="8" xfId="1" applyNumberFormat="1" applyFont="1" applyBorder="1" applyAlignment="1">
      <alignment horizontal="center" vertical="top" wrapText="1"/>
    </xf>
    <xf numFmtId="1" fontId="15" fillId="0" borderId="8" xfId="1" applyNumberFormat="1" applyFont="1" applyBorder="1" applyAlignment="1">
      <alignment horizontal="center" vertical="top" wrapText="1"/>
    </xf>
    <xf numFmtId="43" fontId="15" fillId="0" borderId="8" xfId="1" applyNumberFormat="1" applyFont="1" applyBorder="1" applyAlignment="1">
      <alignment vertical="top" wrapText="1"/>
    </xf>
    <xf numFmtId="43" fontId="15" fillId="0" borderId="0" xfId="0" applyNumberFormat="1" applyFont="1" applyAlignment="1">
      <alignment vertical="top" wrapText="1"/>
    </xf>
    <xf numFmtId="168" fontId="15" fillId="0" borderId="1" xfId="1" applyNumberFormat="1" applyFont="1" applyBorder="1" applyAlignment="1">
      <alignment horizontal="center" vertical="top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43" fontId="19" fillId="0" borderId="1" xfId="10" applyFont="1" applyBorder="1" applyAlignment="1">
      <alignment horizontal="right" wrapText="1"/>
    </xf>
    <xf numFmtId="43" fontId="15" fillId="3" borderId="1" xfId="10" applyFont="1" applyFill="1" applyBorder="1" applyAlignment="1">
      <alignment horizontal="right" vertical="center" wrapText="1"/>
    </xf>
    <xf numFmtId="43" fontId="15" fillId="3" borderId="1" xfId="1" applyNumberFormat="1" applyFont="1" applyFill="1" applyBorder="1" applyAlignment="1">
      <alignment vertical="top" wrapText="1"/>
    </xf>
    <xf numFmtId="0" fontId="19" fillId="0" borderId="12" xfId="0" applyFont="1" applyBorder="1"/>
    <xf numFmtId="0" fontId="19" fillId="0" borderId="4" xfId="0" applyFont="1" applyBorder="1" applyAlignment="1">
      <alignment vertical="center"/>
    </xf>
    <xf numFmtId="43" fontId="19" fillId="0" borderId="11" xfId="10" applyFont="1" applyBorder="1" applyAlignment="1">
      <alignment horizontal="right" wrapText="1"/>
    </xf>
    <xf numFmtId="43" fontId="15" fillId="4" borderId="4" xfId="10" applyFont="1" applyFill="1" applyBorder="1" applyAlignment="1">
      <alignment horizontal="right" vertical="center" wrapText="1"/>
    </xf>
    <xf numFmtId="43" fontId="15" fillId="3" borderId="1" xfId="10" applyFont="1" applyFill="1" applyBorder="1" applyAlignment="1">
      <alignment horizontal="right" vertical="top" wrapText="1"/>
    </xf>
    <xf numFmtId="0" fontId="19" fillId="0" borderId="12" xfId="0" applyFont="1" applyBorder="1" applyAlignment="1">
      <alignment horizontal="center" vertical="center"/>
    </xf>
    <xf numFmtId="43" fontId="15" fillId="0" borderId="1" xfId="10" applyFont="1" applyBorder="1" applyAlignment="1">
      <alignment horizontal="right" vertical="top" wrapText="1"/>
    </xf>
    <xf numFmtId="43" fontId="19" fillId="0" borderId="12" xfId="10" applyFont="1" applyBorder="1" applyAlignment="1">
      <alignment horizontal="right" wrapText="1"/>
    </xf>
    <xf numFmtId="168" fontId="20" fillId="0" borderId="12" xfId="1" applyNumberFormat="1" applyFont="1" applyBorder="1" applyAlignment="1">
      <alignment vertical="top"/>
    </xf>
    <xf numFmtId="3" fontId="21" fillId="0" borderId="1" xfId="0" applyNumberFormat="1" applyFont="1" applyBorder="1" applyAlignment="1">
      <alignment vertical="top" wrapText="1"/>
    </xf>
    <xf numFmtId="168" fontId="20" fillId="0" borderId="1" xfId="1" applyNumberFormat="1" applyFont="1" applyBorder="1" applyAlignment="1">
      <alignment horizontal="center" vertical="top"/>
    </xf>
    <xf numFmtId="0" fontId="22" fillId="0" borderId="1" xfId="9" applyFont="1" applyFill="1" applyBorder="1"/>
    <xf numFmtId="43" fontId="22" fillId="0" borderId="1" xfId="10" applyFont="1" applyFill="1" applyBorder="1" applyAlignment="1">
      <alignment horizontal="right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43" fontId="14" fillId="0" borderId="1" xfId="10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horizontal="center" vertical="top" wrapText="1"/>
    </xf>
    <xf numFmtId="43" fontId="15" fillId="4" borderId="1" xfId="0" applyNumberFormat="1" applyFont="1" applyFill="1" applyBorder="1" applyAlignment="1">
      <alignment vertical="top" wrapText="1"/>
    </xf>
    <xf numFmtId="1" fontId="23" fillId="4" borderId="1" xfId="0" applyNumberFormat="1" applyFont="1" applyFill="1" applyBorder="1" applyAlignment="1">
      <alignment horizontal="center" vertical="top" wrapText="1"/>
    </xf>
    <xf numFmtId="43" fontId="15" fillId="4" borderId="1" xfId="10" applyFont="1" applyFill="1" applyBorder="1" applyAlignment="1">
      <alignment horizontal="right" vertical="center" wrapText="1"/>
    </xf>
    <xf numFmtId="1" fontId="15" fillId="3" borderId="1" xfId="1" applyNumberFormat="1" applyFont="1" applyFill="1" applyBorder="1" applyAlignment="1">
      <alignment horizontal="center" vertical="top" wrapText="1"/>
    </xf>
    <xf numFmtId="0" fontId="19" fillId="0" borderId="12" xfId="0" applyFont="1" applyBorder="1" applyAlignment="1">
      <alignment vertical="top"/>
    </xf>
    <xf numFmtId="168" fontId="15" fillId="4" borderId="4" xfId="0" applyNumberFormat="1" applyFont="1" applyFill="1" applyBorder="1" applyAlignment="1">
      <alignment horizontal="center" vertical="top" wrapText="1"/>
    </xf>
    <xf numFmtId="43" fontId="15" fillId="4" borderId="4" xfId="10" applyFont="1" applyFill="1" applyBorder="1" applyAlignment="1">
      <alignment horizontal="right" vertical="top" wrapText="1"/>
    </xf>
    <xf numFmtId="43" fontId="20" fillId="3" borderId="1" xfId="10" applyFont="1" applyFill="1" applyBorder="1" applyAlignment="1">
      <alignment horizontal="right" vertical="top" wrapText="1"/>
    </xf>
    <xf numFmtId="0" fontId="24" fillId="0" borderId="11" xfId="9" applyFont="1" applyFill="1" applyBorder="1"/>
    <xf numFmtId="43" fontId="25" fillId="0" borderId="1" xfId="10" applyFont="1" applyBorder="1" applyAlignment="1">
      <alignment horizontal="right" wrapText="1"/>
    </xf>
    <xf numFmtId="0" fontId="22" fillId="0" borderId="1" xfId="9" applyFont="1" applyFill="1" applyBorder="1" applyAlignment="1">
      <alignment horizontal="left"/>
    </xf>
    <xf numFmtId="1" fontId="15" fillId="0" borderId="1" xfId="1" applyNumberFormat="1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0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43" fontId="20" fillId="0" borderId="1" xfId="10" applyFont="1" applyBorder="1" applyAlignment="1">
      <alignment horizontal="right"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 wrapText="1"/>
    </xf>
    <xf numFmtId="3" fontId="15" fillId="0" borderId="0" xfId="1" applyNumberFormat="1" applyFont="1" applyAlignment="1">
      <alignment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8" fontId="20" fillId="0" borderId="8" xfId="1" applyNumberFormat="1" applyFont="1" applyBorder="1" applyAlignment="1">
      <alignment horizontal="center" vertical="top"/>
    </xf>
    <xf numFmtId="168" fontId="20" fillId="0" borderId="13" xfId="1" applyNumberFormat="1" applyFont="1" applyBorder="1" applyAlignment="1">
      <alignment horizontal="center" vertical="top"/>
    </xf>
    <xf numFmtId="166" fontId="19" fillId="0" borderId="8" xfId="0" applyNumberFormat="1" applyFont="1" applyBorder="1" applyAlignment="1">
      <alignment horizontal="center" vertical="center"/>
    </xf>
    <xf numFmtId="166" fontId="19" fillId="0" borderId="13" xfId="0" applyNumberFormat="1" applyFont="1" applyBorder="1" applyAlignment="1">
      <alignment horizontal="center" vertical="center"/>
    </xf>
    <xf numFmtId="166" fontId="19" fillId="0" borderId="12" xfId="0" applyNumberFormat="1" applyFont="1" applyBorder="1" applyAlignment="1">
      <alignment horizontal="center" vertical="center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4" xfId="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workbookViewId="0">
      <selection sqref="A1:XFD1048576"/>
    </sheetView>
  </sheetViews>
  <sheetFormatPr defaultRowHeight="12.75" x14ac:dyDescent="0.2"/>
  <cols>
    <col min="1" max="1" width="10" style="70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42" t="s">
        <v>2</v>
      </c>
      <c r="B1" s="142"/>
      <c r="C1" s="142"/>
      <c r="D1" s="142"/>
      <c r="E1" s="142"/>
    </row>
    <row r="2" spans="1:5" x14ac:dyDescent="0.2">
      <c r="A2" s="143" t="s">
        <v>3</v>
      </c>
      <c r="B2" s="143"/>
      <c r="C2" s="2">
        <f>C3+C4</f>
        <v>4099.87</v>
      </c>
      <c r="D2" s="3"/>
    </row>
    <row r="3" spans="1:5" x14ac:dyDescent="0.2">
      <c r="A3" s="144" t="s">
        <v>4</v>
      </c>
      <c r="B3" s="144"/>
      <c r="C3" s="5">
        <v>4099.87</v>
      </c>
      <c r="D3" s="3"/>
      <c r="E3" s="6"/>
    </row>
    <row r="4" spans="1:5" x14ac:dyDescent="0.2">
      <c r="A4" s="144" t="s">
        <v>5</v>
      </c>
      <c r="B4" s="144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45" t="s">
        <v>6</v>
      </c>
      <c r="B6" s="146"/>
      <c r="C6" s="147"/>
      <c r="D6" s="151" t="s">
        <v>7</v>
      </c>
      <c r="E6" s="153">
        <f>E15+E19+E27</f>
        <v>2394535.2100000004</v>
      </c>
    </row>
    <row r="7" spans="1:5" x14ac:dyDescent="0.2">
      <c r="A7" s="148"/>
      <c r="B7" s="149"/>
      <c r="C7" s="150"/>
      <c r="D7" s="152"/>
      <c r="E7" s="154"/>
    </row>
    <row r="8" spans="1:5" x14ac:dyDescent="0.2">
      <c r="A8" s="156" t="s">
        <v>8</v>
      </c>
      <c r="B8" s="156"/>
      <c r="C8" s="156"/>
      <c r="D8" s="156"/>
      <c r="E8" s="156"/>
    </row>
    <row r="9" spans="1:5" x14ac:dyDescent="0.2">
      <c r="A9" s="157" t="s">
        <v>9</v>
      </c>
      <c r="B9" s="158"/>
      <c r="C9" s="159"/>
      <c r="D9" s="10"/>
      <c r="E9" s="11">
        <v>558325.66</v>
      </c>
    </row>
    <row r="10" spans="1:5" x14ac:dyDescent="0.2">
      <c r="A10" s="160" t="s">
        <v>10</v>
      </c>
      <c r="B10" s="160"/>
      <c r="C10" s="160"/>
      <c r="D10" s="12">
        <v>1.99</v>
      </c>
      <c r="E10" s="11">
        <v>41126.550000000003</v>
      </c>
    </row>
    <row r="11" spans="1:5" ht="12.75" customHeight="1" x14ac:dyDescent="0.2">
      <c r="A11" s="161" t="s">
        <v>11</v>
      </c>
      <c r="B11" s="162"/>
      <c r="C11" s="163"/>
      <c r="D11" s="12">
        <v>0.84</v>
      </c>
      <c r="E11" s="11">
        <v>29421.57</v>
      </c>
    </row>
    <row r="12" spans="1:5" x14ac:dyDescent="0.2">
      <c r="A12" s="161" t="s">
        <v>12</v>
      </c>
      <c r="B12" s="162"/>
      <c r="C12" s="163"/>
      <c r="D12" s="12">
        <v>1.1100000000000001</v>
      </c>
      <c r="E12" s="11">
        <v>55055.040000000001</v>
      </c>
    </row>
    <row r="13" spans="1:5" x14ac:dyDescent="0.2">
      <c r="A13" s="160" t="s">
        <v>13</v>
      </c>
      <c r="B13" s="160"/>
      <c r="C13" s="160"/>
      <c r="D13" s="12"/>
      <c r="E13" s="11">
        <v>0</v>
      </c>
    </row>
    <row r="14" spans="1:5" ht="12.75" customHeight="1" x14ac:dyDescent="0.2">
      <c r="A14" s="157" t="s">
        <v>0</v>
      </c>
      <c r="B14" s="158"/>
      <c r="C14" s="159"/>
      <c r="D14" s="12"/>
      <c r="E14" s="11">
        <v>0</v>
      </c>
    </row>
    <row r="15" spans="1:5" x14ac:dyDescent="0.2">
      <c r="A15" s="155" t="s">
        <v>14</v>
      </c>
      <c r="B15" s="155"/>
      <c r="C15" s="155"/>
      <c r="D15" s="12"/>
      <c r="E15" s="13">
        <f>SUM(E9:E14)</f>
        <v>683928.82000000007</v>
      </c>
    </row>
    <row r="16" spans="1:5" x14ac:dyDescent="0.2">
      <c r="A16" s="156" t="s">
        <v>15</v>
      </c>
      <c r="B16" s="156"/>
      <c r="C16" s="156"/>
      <c r="D16" s="156"/>
      <c r="E16" s="156"/>
    </row>
    <row r="17" spans="1:5" x14ac:dyDescent="0.2">
      <c r="A17" s="164" t="s">
        <v>1</v>
      </c>
      <c r="B17" s="164"/>
      <c r="C17" s="164"/>
      <c r="D17" s="10">
        <v>4.04</v>
      </c>
      <c r="E17" s="14">
        <v>198761.88</v>
      </c>
    </row>
    <row r="18" spans="1:5" x14ac:dyDescent="0.2">
      <c r="A18" s="165" t="s">
        <v>16</v>
      </c>
      <c r="B18" s="166"/>
      <c r="C18" s="166"/>
      <c r="D18" s="10"/>
      <c r="E18" s="14"/>
    </row>
    <row r="19" spans="1:5" ht="12.75" customHeight="1" x14ac:dyDescent="0.2">
      <c r="A19" s="155" t="s">
        <v>17</v>
      </c>
      <c r="B19" s="155"/>
      <c r="C19" s="155"/>
      <c r="D19" s="15"/>
      <c r="E19" s="13">
        <f>E17+E18</f>
        <v>198761.88</v>
      </c>
    </row>
    <row r="20" spans="1:5" ht="12.75" hidden="1" customHeight="1" x14ac:dyDescent="0.2">
      <c r="A20" s="167" t="s">
        <v>18</v>
      </c>
      <c r="B20" s="168"/>
      <c r="C20" s="169"/>
      <c r="D20" s="15"/>
      <c r="E20" s="16">
        <v>0</v>
      </c>
    </row>
    <row r="21" spans="1:5" ht="12.75" hidden="1" customHeight="1" x14ac:dyDescent="0.2">
      <c r="A21" s="167" t="s">
        <v>19</v>
      </c>
      <c r="B21" s="168"/>
      <c r="C21" s="169"/>
      <c r="D21" s="15"/>
      <c r="E21" s="16">
        <v>0</v>
      </c>
    </row>
    <row r="22" spans="1:5" ht="12.75" customHeight="1" x14ac:dyDescent="0.2">
      <c r="A22" s="170" t="s">
        <v>20</v>
      </c>
      <c r="B22" s="170"/>
      <c r="C22" s="170"/>
      <c r="D22" s="170"/>
      <c r="E22" s="170"/>
    </row>
    <row r="23" spans="1:5" ht="12.75" customHeight="1" x14ac:dyDescent="0.2">
      <c r="A23" s="17" t="s">
        <v>21</v>
      </c>
      <c r="B23" s="18"/>
      <c r="C23" s="18"/>
      <c r="D23" s="19"/>
      <c r="E23" s="14">
        <v>778031.89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309055.24
+182106.28</f>
        <v>491161.52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59643.33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183007.77</v>
      </c>
    </row>
    <row r="27" spans="1:5" s="21" customFormat="1" ht="12.75" customHeight="1" x14ac:dyDescent="0.2">
      <c r="A27" s="167" t="s">
        <v>25</v>
      </c>
      <c r="B27" s="168"/>
      <c r="C27" s="169"/>
      <c r="D27" s="19"/>
      <c r="E27" s="20">
        <f>SUM(E23:E26)</f>
        <v>1511844.5100000002</v>
      </c>
    </row>
    <row r="28" spans="1:5" x14ac:dyDescent="0.2">
      <c r="A28" s="22"/>
    </row>
    <row r="29" spans="1:5" x14ac:dyDescent="0.2">
      <c r="A29" s="145" t="s">
        <v>26</v>
      </c>
      <c r="B29" s="171"/>
      <c r="C29" s="172"/>
      <c r="D29" s="24"/>
      <c r="E29" s="153">
        <f>E38+E42+E48</f>
        <v>2554383.5099999998</v>
      </c>
    </row>
    <row r="30" spans="1:5" x14ac:dyDescent="0.2">
      <c r="A30" s="173"/>
      <c r="B30" s="174"/>
      <c r="C30" s="175"/>
      <c r="D30" s="25"/>
      <c r="E30" s="154"/>
    </row>
    <row r="31" spans="1:5" x14ac:dyDescent="0.2">
      <c r="A31" s="156" t="s">
        <v>8</v>
      </c>
      <c r="B31" s="156"/>
      <c r="C31" s="156"/>
      <c r="D31" s="156"/>
      <c r="E31" s="156"/>
    </row>
    <row r="32" spans="1:5" x14ac:dyDescent="0.2">
      <c r="A32" s="157" t="s">
        <v>27</v>
      </c>
      <c r="B32" s="158"/>
      <c r="C32" s="159"/>
      <c r="D32" s="10"/>
      <c r="E32" s="11">
        <v>595596.94999999995</v>
      </c>
    </row>
    <row r="33" spans="1:5" x14ac:dyDescent="0.2">
      <c r="A33" s="160" t="s">
        <v>28</v>
      </c>
      <c r="B33" s="160"/>
      <c r="C33" s="160"/>
      <c r="D33" s="12"/>
      <c r="E33" s="26">
        <v>43871.97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31385.62</v>
      </c>
    </row>
    <row r="35" spans="1:5" x14ac:dyDescent="0.2">
      <c r="A35" s="161" t="s">
        <v>12</v>
      </c>
      <c r="B35" s="162"/>
      <c r="C35" s="163"/>
      <c r="D35" s="15"/>
      <c r="E35" s="26">
        <v>58730.26</v>
      </c>
    </row>
    <row r="36" spans="1:5" x14ac:dyDescent="0.2">
      <c r="A36" s="160" t="s">
        <v>13</v>
      </c>
      <c r="B36" s="160"/>
      <c r="C36" s="160"/>
      <c r="D36" s="12"/>
      <c r="E36" s="26">
        <v>0</v>
      </c>
    </row>
    <row r="37" spans="1:5" ht="12.75" customHeight="1" x14ac:dyDescent="0.2">
      <c r="A37" s="157" t="s">
        <v>0</v>
      </c>
      <c r="B37" s="158"/>
      <c r="C37" s="159"/>
      <c r="D37" s="12"/>
      <c r="E37" s="26">
        <v>0</v>
      </c>
    </row>
    <row r="38" spans="1:5" ht="12.75" customHeight="1" x14ac:dyDescent="0.2">
      <c r="A38" s="155" t="s">
        <v>30</v>
      </c>
      <c r="B38" s="155"/>
      <c r="C38" s="155"/>
      <c r="D38" s="15"/>
      <c r="E38" s="27">
        <f>SUM(E32:E37)</f>
        <v>729584.79999999993</v>
      </c>
    </row>
    <row r="39" spans="1:5" x14ac:dyDescent="0.2">
      <c r="A39" s="156" t="s">
        <v>15</v>
      </c>
      <c r="B39" s="156"/>
      <c r="C39" s="156"/>
      <c r="D39" s="156"/>
      <c r="E39" s="156"/>
    </row>
    <row r="40" spans="1:5" x14ac:dyDescent="0.2">
      <c r="A40" s="164" t="s">
        <v>1</v>
      </c>
      <c r="B40" s="164"/>
      <c r="C40" s="164"/>
      <c r="D40" s="10"/>
      <c r="E40" s="28">
        <v>212030.32</v>
      </c>
    </row>
    <row r="41" spans="1:5" x14ac:dyDescent="0.2">
      <c r="A41" s="165" t="s">
        <v>16</v>
      </c>
      <c r="B41" s="166"/>
      <c r="C41" s="166"/>
      <c r="D41" s="12"/>
      <c r="E41" s="29">
        <v>0</v>
      </c>
    </row>
    <row r="42" spans="1:5" ht="12.75" customHeight="1" x14ac:dyDescent="0.2">
      <c r="A42" s="155" t="s">
        <v>31</v>
      </c>
      <c r="B42" s="155"/>
      <c r="C42" s="155"/>
      <c r="D42" s="15"/>
      <c r="E42" s="27">
        <f>SUM(E40:E41)</f>
        <v>212030.32</v>
      </c>
    </row>
    <row r="43" spans="1:5" ht="12.75" customHeight="1" x14ac:dyDescent="0.2">
      <c r="A43" s="170" t="s">
        <v>20</v>
      </c>
      <c r="B43" s="170"/>
      <c r="C43" s="170"/>
      <c r="D43" s="170"/>
      <c r="E43" s="170"/>
    </row>
    <row r="44" spans="1:5" ht="12.75" customHeight="1" x14ac:dyDescent="0.2">
      <c r="A44" s="161" t="s">
        <v>32</v>
      </c>
      <c r="B44" s="162"/>
      <c r="C44" s="163"/>
      <c r="D44" s="19"/>
      <c r="E44" s="11">
        <v>829969.77</v>
      </c>
    </row>
    <row r="45" spans="1:5" ht="12.75" customHeight="1" x14ac:dyDescent="0.2">
      <c r="A45" s="161" t="s">
        <v>33</v>
      </c>
      <c r="B45" s="162"/>
      <c r="C45" s="163"/>
      <c r="D45" s="19"/>
      <c r="E45" s="26">
        <v>523949.23</v>
      </c>
    </row>
    <row r="46" spans="1:5" ht="12.75" customHeight="1" x14ac:dyDescent="0.2">
      <c r="A46" s="161" t="s">
        <v>34</v>
      </c>
      <c r="B46" s="162"/>
      <c r="C46" s="163"/>
      <c r="D46" s="19"/>
      <c r="E46" s="26">
        <v>63624.85</v>
      </c>
    </row>
    <row r="47" spans="1:5" ht="12.75" customHeight="1" x14ac:dyDescent="0.2">
      <c r="A47" s="161" t="s">
        <v>35</v>
      </c>
      <c r="B47" s="162"/>
      <c r="C47" s="163"/>
      <c r="D47" s="19"/>
      <c r="E47" s="26">
        <v>195224.54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1612768.3900000001</v>
      </c>
    </row>
    <row r="49" spans="1:5" x14ac:dyDescent="0.2">
      <c r="A49" s="155" t="s">
        <v>37</v>
      </c>
      <c r="B49" s="155"/>
      <c r="C49" s="155"/>
      <c r="D49" s="15"/>
      <c r="E49" s="31">
        <f>E29/E6</f>
        <v>1.0667554602381475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45" t="s">
        <v>38</v>
      </c>
      <c r="B51" s="171"/>
      <c r="C51" s="172"/>
      <c r="D51" s="24"/>
      <c r="E51" s="153">
        <f>E75+E79+E85</f>
        <v>2441407.6700000004</v>
      </c>
    </row>
    <row r="52" spans="1:5" s="37" customFormat="1" x14ac:dyDescent="0.2">
      <c r="A52" s="173"/>
      <c r="B52" s="174"/>
      <c r="C52" s="175"/>
      <c r="D52" s="25"/>
      <c r="E52" s="154"/>
    </row>
    <row r="53" spans="1:5" s="37" customFormat="1" x14ac:dyDescent="0.2">
      <c r="A53" s="156" t="s">
        <v>8</v>
      </c>
      <c r="B53" s="156"/>
      <c r="C53" s="156"/>
      <c r="D53" s="156"/>
      <c r="E53" s="156"/>
    </row>
    <row r="54" spans="1:5" s="37" customFormat="1" x14ac:dyDescent="0.2">
      <c r="A54" s="176" t="s">
        <v>39</v>
      </c>
      <c r="B54" s="176"/>
      <c r="C54" s="176"/>
      <c r="D54" s="38"/>
      <c r="E54" s="39"/>
    </row>
    <row r="55" spans="1:5" s="37" customFormat="1" x14ac:dyDescent="0.2">
      <c r="A55" s="165" t="s">
        <v>40</v>
      </c>
      <c r="B55" s="166"/>
      <c r="C55" s="177"/>
      <c r="D55" s="38"/>
      <c r="E55" s="40">
        <v>127423.96</v>
      </c>
    </row>
    <row r="56" spans="1:5" s="37" customFormat="1" x14ac:dyDescent="0.2">
      <c r="A56" s="165" t="s">
        <v>41</v>
      </c>
      <c r="B56" s="166"/>
      <c r="C56" s="177"/>
      <c r="D56" s="38"/>
      <c r="E56" s="41">
        <v>7379.77</v>
      </c>
    </row>
    <row r="57" spans="1:5" s="37" customFormat="1" x14ac:dyDescent="0.2">
      <c r="A57" s="160" t="s">
        <v>42</v>
      </c>
      <c r="B57" s="160"/>
      <c r="C57" s="160"/>
      <c r="D57" s="38"/>
      <c r="E57" s="42">
        <v>121520.15</v>
      </c>
    </row>
    <row r="58" spans="1:5" s="37" customFormat="1" x14ac:dyDescent="0.2">
      <c r="A58" s="165" t="s">
        <v>43</v>
      </c>
      <c r="B58" s="166"/>
      <c r="C58" s="177"/>
      <c r="D58" s="38"/>
      <c r="E58" s="41">
        <v>59530.11</v>
      </c>
    </row>
    <row r="59" spans="1:5" s="37" customFormat="1" x14ac:dyDescent="0.2">
      <c r="A59" s="165" t="s">
        <v>44</v>
      </c>
      <c r="B59" s="166"/>
      <c r="C59" s="177"/>
      <c r="D59" s="38"/>
      <c r="E59" s="41">
        <v>135295.71</v>
      </c>
    </row>
    <row r="60" spans="1:5" s="37" customFormat="1" x14ac:dyDescent="0.2">
      <c r="A60" s="165" t="s">
        <v>45</v>
      </c>
      <c r="B60" s="166"/>
      <c r="C60" s="177"/>
      <c r="D60" s="38"/>
      <c r="E60" s="41">
        <v>62482.02</v>
      </c>
    </row>
    <row r="61" spans="1:5" s="37" customFormat="1" x14ac:dyDescent="0.2">
      <c r="A61" s="165" t="s">
        <v>46</v>
      </c>
      <c r="B61" s="166"/>
      <c r="C61" s="177"/>
      <c r="D61" s="38"/>
      <c r="E61" s="42">
        <v>44694.11</v>
      </c>
    </row>
    <row r="62" spans="1:5" s="37" customFormat="1" x14ac:dyDescent="0.2">
      <c r="A62" s="178" t="s">
        <v>47</v>
      </c>
      <c r="B62" s="179"/>
      <c r="C62" s="180"/>
      <c r="D62" s="38"/>
      <c r="E62" s="43">
        <f>SUM(E55:E61)</f>
        <v>558325.82999999996</v>
      </c>
    </row>
    <row r="63" spans="1:5" s="37" customFormat="1" x14ac:dyDescent="0.2">
      <c r="A63" s="176" t="s">
        <v>48</v>
      </c>
      <c r="B63" s="176"/>
      <c r="C63" s="176"/>
      <c r="D63" s="38"/>
      <c r="E63" s="29"/>
    </row>
    <row r="64" spans="1:5" s="37" customFormat="1" ht="16.5" customHeight="1" x14ac:dyDescent="0.2">
      <c r="A64" s="157" t="s">
        <v>49</v>
      </c>
      <c r="B64" s="158"/>
      <c r="C64" s="159"/>
      <c r="D64" s="38"/>
      <c r="E64" s="44">
        <v>29421.57</v>
      </c>
    </row>
    <row r="65" spans="1:5" s="37" customFormat="1" x14ac:dyDescent="0.2">
      <c r="A65" s="165" t="s">
        <v>50</v>
      </c>
      <c r="B65" s="166"/>
      <c r="C65" s="177"/>
      <c r="D65" s="38"/>
      <c r="E65" s="42">
        <v>41126.550000000003</v>
      </c>
    </row>
    <row r="66" spans="1:5" s="37" customFormat="1" x14ac:dyDescent="0.2">
      <c r="A66" s="178" t="s">
        <v>51</v>
      </c>
      <c r="B66" s="179"/>
      <c r="C66" s="180"/>
      <c r="D66" s="38"/>
      <c r="E66" s="43">
        <f>SUM(E64:E65)</f>
        <v>70548.12</v>
      </c>
    </row>
    <row r="67" spans="1:5" ht="14.25" customHeight="1" x14ac:dyDescent="0.2">
      <c r="A67" s="181" t="s">
        <v>52</v>
      </c>
      <c r="B67" s="182"/>
      <c r="C67" s="182"/>
      <c r="D67" s="182"/>
      <c r="E67" s="183"/>
    </row>
    <row r="68" spans="1:5" ht="12.75" customHeight="1" x14ac:dyDescent="0.2">
      <c r="A68" s="165" t="s">
        <v>53</v>
      </c>
      <c r="B68" s="166"/>
      <c r="C68" s="177"/>
      <c r="D68" s="45"/>
      <c r="E68" s="28">
        <v>55055.040000000001</v>
      </c>
    </row>
    <row r="69" spans="1:5" ht="12.75" customHeight="1" x14ac:dyDescent="0.2">
      <c r="A69" s="46" t="s">
        <v>54</v>
      </c>
      <c r="B69" s="47"/>
      <c r="C69" s="48"/>
      <c r="D69" s="49"/>
      <c r="E69" s="28">
        <v>0</v>
      </c>
    </row>
    <row r="70" spans="1:5" ht="12.75" customHeight="1" x14ac:dyDescent="0.2">
      <c r="A70" s="155" t="s">
        <v>55</v>
      </c>
      <c r="B70" s="155"/>
      <c r="C70" s="155"/>
      <c r="D70" s="50"/>
      <c r="E70" s="43">
        <f>SUM(E68:E69)</f>
        <v>55055.040000000001</v>
      </c>
    </row>
    <row r="71" spans="1:5" ht="14.25" customHeight="1" x14ac:dyDescent="0.2">
      <c r="A71" s="181" t="s">
        <v>56</v>
      </c>
      <c r="B71" s="182"/>
      <c r="C71" s="182"/>
      <c r="D71" s="182"/>
      <c r="E71" s="183"/>
    </row>
    <row r="72" spans="1:5" ht="12.75" customHeight="1" x14ac:dyDescent="0.2">
      <c r="A72" s="160" t="s">
        <v>57</v>
      </c>
      <c r="B72" s="160"/>
      <c r="C72" s="160"/>
      <c r="D72" s="51"/>
      <c r="E72" s="28">
        <f>E13</f>
        <v>0</v>
      </c>
    </row>
    <row r="73" spans="1:5" ht="12.75" customHeight="1" x14ac:dyDescent="0.2">
      <c r="A73" s="157" t="s">
        <v>58</v>
      </c>
      <c r="B73" s="158"/>
      <c r="C73" s="159"/>
      <c r="D73" s="49"/>
      <c r="E73" s="28">
        <f>E14</f>
        <v>0</v>
      </c>
    </row>
    <row r="74" spans="1:5" ht="12.75" customHeight="1" x14ac:dyDescent="0.2">
      <c r="A74" s="155" t="s">
        <v>59</v>
      </c>
      <c r="B74" s="155"/>
      <c r="C74" s="155"/>
      <c r="D74" s="52"/>
      <c r="E74" s="39">
        <f>SUM(E72:E73)</f>
        <v>0</v>
      </c>
    </row>
    <row r="75" spans="1:5" x14ac:dyDescent="0.2">
      <c r="A75" s="155" t="s">
        <v>60</v>
      </c>
      <c r="B75" s="155"/>
      <c r="C75" s="155"/>
      <c r="D75" s="15"/>
      <c r="E75" s="39">
        <f>E62+E66+E70+E74</f>
        <v>683928.99</v>
      </c>
    </row>
    <row r="76" spans="1:5" ht="13.5" customHeight="1" x14ac:dyDescent="0.2">
      <c r="A76" s="156" t="s">
        <v>15</v>
      </c>
      <c r="B76" s="156"/>
      <c r="C76" s="156"/>
      <c r="D76" s="156"/>
      <c r="E76" s="156"/>
    </row>
    <row r="77" spans="1:5" x14ac:dyDescent="0.2">
      <c r="A77" s="185" t="s">
        <v>61</v>
      </c>
      <c r="B77" s="185"/>
      <c r="C77" s="185"/>
      <c r="D77" s="53"/>
      <c r="E77" s="39">
        <v>224478.82</v>
      </c>
    </row>
    <row r="78" spans="1:5" x14ac:dyDescent="0.2">
      <c r="A78" s="186" t="s">
        <v>62</v>
      </c>
      <c r="B78" s="186"/>
      <c r="C78" s="186"/>
      <c r="D78" s="54">
        <v>0.43</v>
      </c>
      <c r="E78" s="43">
        <v>21155.35</v>
      </c>
    </row>
    <row r="79" spans="1:5" ht="12.75" customHeight="1" x14ac:dyDescent="0.2">
      <c r="A79" s="155" t="s">
        <v>63</v>
      </c>
      <c r="B79" s="155"/>
      <c r="C79" s="155"/>
      <c r="D79" s="54"/>
      <c r="E79" s="39">
        <f>E77+E78</f>
        <v>245634.17</v>
      </c>
    </row>
    <row r="80" spans="1:5" x14ac:dyDescent="0.2">
      <c r="A80" s="170" t="s">
        <v>20</v>
      </c>
      <c r="B80" s="170"/>
      <c r="C80" s="170"/>
      <c r="D80" s="170"/>
      <c r="E80" s="170"/>
    </row>
    <row r="81" spans="1:5" x14ac:dyDescent="0.2">
      <c r="A81" s="184" t="s">
        <v>64</v>
      </c>
      <c r="B81" s="184"/>
      <c r="C81" s="184"/>
      <c r="D81" s="53"/>
      <c r="E81" s="28">
        <f>E23</f>
        <v>778031.89</v>
      </c>
    </row>
    <row r="82" spans="1:5" x14ac:dyDescent="0.2">
      <c r="A82" s="184" t="s">
        <v>65</v>
      </c>
      <c r="B82" s="184"/>
      <c r="C82" s="184"/>
      <c r="D82" s="53"/>
      <c r="E82" s="28">
        <f>E24</f>
        <v>491161.52</v>
      </c>
    </row>
    <row r="83" spans="1:5" x14ac:dyDescent="0.2">
      <c r="A83" s="184" t="s">
        <v>66</v>
      </c>
      <c r="B83" s="184"/>
      <c r="C83" s="184"/>
      <c r="D83" s="53"/>
      <c r="E83" s="28">
        <f>E25</f>
        <v>59643.33</v>
      </c>
    </row>
    <row r="84" spans="1:5" x14ac:dyDescent="0.2">
      <c r="A84" s="184" t="s">
        <v>67</v>
      </c>
      <c r="B84" s="184"/>
      <c r="C84" s="184"/>
      <c r="D84" s="53"/>
      <c r="E84" s="28">
        <f>E26</f>
        <v>183007.77</v>
      </c>
    </row>
    <row r="85" spans="1:5" x14ac:dyDescent="0.2">
      <c r="A85" s="190" t="s">
        <v>68</v>
      </c>
      <c r="B85" s="190"/>
      <c r="C85" s="190"/>
      <c r="D85" s="53"/>
      <c r="E85" s="39">
        <f>SUM(E81:E84)</f>
        <v>1511844.5100000002</v>
      </c>
    </row>
    <row r="86" spans="1:5" ht="22.5" customHeight="1" x14ac:dyDescent="0.2">
      <c r="A86" s="191" t="s">
        <v>69</v>
      </c>
      <c r="B86" s="192"/>
      <c r="C86" s="192"/>
      <c r="D86" s="192"/>
      <c r="E86" s="193"/>
    </row>
    <row r="87" spans="1:5" x14ac:dyDescent="0.2">
      <c r="A87" s="194" t="s">
        <v>70</v>
      </c>
      <c r="B87" s="195"/>
      <c r="C87" s="196"/>
      <c r="D87" s="55"/>
      <c r="E87" s="39">
        <v>-740708.51</v>
      </c>
    </row>
    <row r="88" spans="1:5" ht="12.75" customHeight="1" x14ac:dyDescent="0.2">
      <c r="A88" s="194" t="s">
        <v>71</v>
      </c>
      <c r="B88" s="195"/>
      <c r="C88" s="196"/>
      <c r="D88" s="55"/>
      <c r="E88" s="39">
        <f>E29-E6</f>
        <v>159848.29999999935</v>
      </c>
    </row>
    <row r="89" spans="1:5" ht="12.75" customHeight="1" x14ac:dyDescent="0.2">
      <c r="A89" s="194" t="s">
        <v>72</v>
      </c>
      <c r="B89" s="195"/>
      <c r="C89" s="196"/>
      <c r="D89" s="55"/>
      <c r="E89" s="39">
        <f>E87+E88</f>
        <v>-580860.21000000066</v>
      </c>
    </row>
    <row r="90" spans="1:5" hidden="1" x14ac:dyDescent="0.2">
      <c r="A90" s="191" t="s">
        <v>69</v>
      </c>
      <c r="B90" s="192"/>
      <c r="C90" s="192"/>
      <c r="D90" s="192"/>
      <c r="E90" s="193"/>
    </row>
    <row r="91" spans="1:5" ht="12.75" hidden="1" customHeight="1" x14ac:dyDescent="0.2">
      <c r="A91" s="187" t="s">
        <v>73</v>
      </c>
      <c r="B91" s="188"/>
      <c r="C91" s="189"/>
      <c r="D91" s="15"/>
      <c r="E91" s="39">
        <f>E92+E93+E94</f>
        <v>-580860.21</v>
      </c>
    </row>
    <row r="92" spans="1:5" x14ac:dyDescent="0.2">
      <c r="A92" s="197" t="s">
        <v>74</v>
      </c>
      <c r="B92" s="197"/>
      <c r="C92" s="56" t="s">
        <v>75</v>
      </c>
      <c r="D92" s="15"/>
      <c r="E92" s="57">
        <v>-101557.72</v>
      </c>
    </row>
    <row r="93" spans="1:5" x14ac:dyDescent="0.2">
      <c r="A93" s="197"/>
      <c r="B93" s="197"/>
      <c r="C93" s="56" t="s">
        <v>76</v>
      </c>
      <c r="D93" s="15"/>
      <c r="E93" s="58">
        <v>-35751.51</v>
      </c>
    </row>
    <row r="94" spans="1:5" x14ac:dyDescent="0.2">
      <c r="A94" s="197"/>
      <c r="B94" s="197"/>
      <c r="C94" s="56" t="s">
        <v>77</v>
      </c>
      <c r="D94" s="15"/>
      <c r="E94" s="58">
        <v>-443550.98</v>
      </c>
    </row>
    <row r="95" spans="1:5" x14ac:dyDescent="0.2">
      <c r="A95" s="59"/>
      <c r="B95" s="60"/>
      <c r="C95" s="56"/>
      <c r="D95" s="61"/>
      <c r="E95" s="39"/>
    </row>
    <row r="96" spans="1:5" ht="12.75" customHeight="1" x14ac:dyDescent="0.2">
      <c r="A96" s="187" t="s">
        <v>78</v>
      </c>
      <c r="B96" s="188"/>
      <c r="C96" s="189"/>
      <c r="D96" s="61"/>
      <c r="E96" s="39">
        <v>-77433.83</v>
      </c>
    </row>
    <row r="97" spans="1:5" ht="12.75" customHeight="1" x14ac:dyDescent="0.2">
      <c r="A97" s="187" t="s">
        <v>79</v>
      </c>
      <c r="B97" s="188"/>
      <c r="C97" s="189"/>
      <c r="D97" s="61"/>
      <c r="E97" s="39">
        <f>E19-E79</f>
        <v>-46872.290000000008</v>
      </c>
    </row>
    <row r="98" spans="1:5" ht="12.75" customHeight="1" x14ac:dyDescent="0.2">
      <c r="A98" s="187" t="s">
        <v>80</v>
      </c>
      <c r="B98" s="188"/>
      <c r="C98" s="189"/>
      <c r="D98" s="61"/>
      <c r="E98" s="39">
        <f>E97+E96</f>
        <v>-124306.12000000001</v>
      </c>
    </row>
    <row r="99" spans="1:5" s="62" customFormat="1" x14ac:dyDescent="0.2">
      <c r="A99" s="198" t="s">
        <v>81</v>
      </c>
      <c r="B99" s="199"/>
      <c r="C99" s="199"/>
      <c r="D99" s="199"/>
      <c r="E99" s="200"/>
    </row>
    <row r="100" spans="1:5" s="62" customFormat="1" x14ac:dyDescent="0.2">
      <c r="A100" s="201" t="s">
        <v>82</v>
      </c>
      <c r="B100" s="202"/>
      <c r="C100" s="202"/>
      <c r="D100" s="63"/>
      <c r="E100" s="39">
        <f>300*11</f>
        <v>3300</v>
      </c>
    </row>
    <row r="101" spans="1:5" s="62" customFormat="1" ht="12.75" customHeight="1" x14ac:dyDescent="0.2">
      <c r="A101" s="203" t="s">
        <v>83</v>
      </c>
      <c r="B101" s="204"/>
      <c r="C101" s="205"/>
      <c r="D101" s="64"/>
      <c r="E101" s="39">
        <v>0</v>
      </c>
    </row>
    <row r="102" spans="1:5" ht="12.75" customHeight="1" x14ac:dyDescent="0.2">
      <c r="A102" s="203" t="s">
        <v>84</v>
      </c>
      <c r="B102" s="204"/>
      <c r="C102" s="205"/>
      <c r="D102" s="64"/>
      <c r="E102" s="39">
        <f>E100-E101</f>
        <v>3300</v>
      </c>
    </row>
    <row r="103" spans="1:5" ht="12.75" customHeight="1" x14ac:dyDescent="0.2">
      <c r="A103" s="33"/>
      <c r="B103" s="33"/>
      <c r="C103" s="33"/>
      <c r="D103" s="34"/>
      <c r="E103" s="65"/>
    </row>
    <row r="104" spans="1:5" x14ac:dyDescent="0.2">
      <c r="A104" s="1" t="s">
        <v>85</v>
      </c>
      <c r="D104" s="23" t="s">
        <v>86</v>
      </c>
      <c r="E104" s="66"/>
    </row>
    <row r="105" spans="1:5" x14ac:dyDescent="0.2">
      <c r="A105" s="67"/>
      <c r="B105" s="67"/>
      <c r="C105" s="67"/>
      <c r="D105" s="68"/>
      <c r="E105" s="66"/>
    </row>
    <row r="106" spans="1:5" x14ac:dyDescent="0.2">
      <c r="A106" s="1" t="s">
        <v>87</v>
      </c>
      <c r="D106" s="23" t="s">
        <v>88</v>
      </c>
      <c r="E106" s="69"/>
    </row>
    <row r="107" spans="1:5" x14ac:dyDescent="0.2">
      <c r="A107" s="1"/>
      <c r="E107" s="69"/>
    </row>
    <row r="108" spans="1:5" ht="14.25" customHeight="1" x14ac:dyDescent="0.2">
      <c r="A108" s="1"/>
      <c r="B108" s="21" t="s">
        <v>89</v>
      </c>
      <c r="C108" s="21"/>
      <c r="E108" s="69"/>
    </row>
    <row r="109" spans="1:5" x14ac:dyDescent="0.2">
      <c r="A109" s="1" t="s">
        <v>90</v>
      </c>
      <c r="E109" s="69"/>
    </row>
    <row r="110" spans="1:5" x14ac:dyDescent="0.2">
      <c r="A110" s="1" t="s">
        <v>91</v>
      </c>
      <c r="E110" s="69"/>
    </row>
    <row r="113" spans="5:5" x14ac:dyDescent="0.2">
      <c r="E113" s="69"/>
    </row>
  </sheetData>
  <mergeCells count="90">
    <mergeCell ref="A98:C98"/>
    <mergeCell ref="A99:E99"/>
    <mergeCell ref="A100:C100"/>
    <mergeCell ref="A101:C101"/>
    <mergeCell ref="A102:C102"/>
    <mergeCell ref="A97:C97"/>
    <mergeCell ref="A83:C83"/>
    <mergeCell ref="A84:C84"/>
    <mergeCell ref="A85:C85"/>
    <mergeCell ref="A86:E86"/>
    <mergeCell ref="A87:C87"/>
    <mergeCell ref="A88:C88"/>
    <mergeCell ref="A89:C89"/>
    <mergeCell ref="A90:E90"/>
    <mergeCell ref="A91:C91"/>
    <mergeCell ref="A92:B94"/>
    <mergeCell ref="A96:C96"/>
    <mergeCell ref="A82:C82"/>
    <mergeCell ref="A71:E71"/>
    <mergeCell ref="A72:C72"/>
    <mergeCell ref="A73:C73"/>
    <mergeCell ref="A74:C74"/>
    <mergeCell ref="A75:C75"/>
    <mergeCell ref="A76:E76"/>
    <mergeCell ref="A77:C77"/>
    <mergeCell ref="A78:C78"/>
    <mergeCell ref="A79:C79"/>
    <mergeCell ref="A80:E80"/>
    <mergeCell ref="A81:C81"/>
    <mergeCell ref="A70:C7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E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E56"/>
  <sheetViews>
    <sheetView workbookViewId="0">
      <selection activeCell="A56" sqref="A56:XFD56"/>
    </sheetView>
  </sheetViews>
  <sheetFormatPr defaultRowHeight="12.75" x14ac:dyDescent="0.25"/>
  <cols>
    <col min="1" max="1" width="5.140625" style="138" customWidth="1"/>
    <col min="2" max="2" width="46.7109375" style="71" customWidth="1"/>
    <col min="3" max="3" width="11" style="71" customWidth="1"/>
    <col min="4" max="4" width="11.42578125" style="71" customWidth="1"/>
    <col min="5" max="5" width="14.5703125" style="71" customWidth="1"/>
    <col min="6" max="16384" width="9.140625" style="72"/>
  </cols>
  <sheetData>
    <row r="3" spans="1:5" ht="12.75" customHeight="1" x14ac:dyDescent="0.25">
      <c r="A3" s="231" t="s">
        <v>92</v>
      </c>
      <c r="B3" s="231"/>
      <c r="C3" s="231"/>
      <c r="D3" s="231"/>
      <c r="E3" s="231"/>
    </row>
    <row r="4" spans="1:5" ht="12.75" customHeight="1" x14ac:dyDescent="0.25">
      <c r="A4" s="231" t="s">
        <v>93</v>
      </c>
      <c r="B4" s="231"/>
      <c r="C4" s="231"/>
      <c r="D4" s="231"/>
      <c r="E4" s="231"/>
    </row>
    <row r="5" spans="1:5" ht="12.75" customHeight="1" x14ac:dyDescent="0.25">
      <c r="A5" s="232" t="s">
        <v>94</v>
      </c>
      <c r="B5" s="232"/>
      <c r="C5" s="232"/>
      <c r="D5" s="232"/>
      <c r="E5" s="232"/>
    </row>
    <row r="6" spans="1:5" ht="25.5" x14ac:dyDescent="0.25">
      <c r="A6" s="73"/>
      <c r="B6" s="74"/>
      <c r="C6" s="74"/>
      <c r="D6" s="75" t="s">
        <v>95</v>
      </c>
      <c r="E6" s="75" t="s">
        <v>96</v>
      </c>
    </row>
    <row r="7" spans="1:5" ht="12.75" customHeight="1" x14ac:dyDescent="0.25">
      <c r="A7" s="233" t="s">
        <v>97</v>
      </c>
      <c r="B7" s="233"/>
      <c r="D7" s="76">
        <f>D10/12/D8</f>
        <v>4099.8737623762381</v>
      </c>
    </row>
    <row r="8" spans="1:5" ht="12.75" customHeight="1" x14ac:dyDescent="0.25">
      <c r="A8" s="233" t="s">
        <v>98</v>
      </c>
      <c r="B8" s="233"/>
      <c r="D8" s="76">
        <v>4.04</v>
      </c>
    </row>
    <row r="9" spans="1:5" ht="12.75" customHeight="1" x14ac:dyDescent="0.25">
      <c r="A9" s="234" t="s">
        <v>99</v>
      </c>
      <c r="B9" s="234"/>
      <c r="C9" s="74"/>
      <c r="D9" s="77">
        <v>77433.83</v>
      </c>
      <c r="E9" s="78">
        <v>49019.95</v>
      </c>
    </row>
    <row r="10" spans="1:5" ht="12.75" customHeight="1" x14ac:dyDescent="0.25">
      <c r="A10" s="226" t="s">
        <v>100</v>
      </c>
      <c r="B10" s="226"/>
      <c r="D10" s="78">
        <v>198761.88</v>
      </c>
      <c r="E10" s="78">
        <v>212030.32</v>
      </c>
    </row>
    <row r="11" spans="1:5" ht="12.75" customHeight="1" x14ac:dyDescent="0.25">
      <c r="A11" s="227" t="s">
        <v>101</v>
      </c>
      <c r="B11" s="227"/>
      <c r="C11" s="79"/>
      <c r="D11" s="80">
        <f>D10-D9</f>
        <v>121328.05</v>
      </c>
      <c r="E11" s="81"/>
    </row>
    <row r="12" spans="1:5" x14ac:dyDescent="0.25">
      <c r="A12" s="228"/>
      <c r="B12" s="228"/>
      <c r="C12" s="79"/>
      <c r="D12" s="79"/>
      <c r="E12" s="79"/>
    </row>
    <row r="13" spans="1:5" s="82" customFormat="1" ht="15" customHeight="1" x14ac:dyDescent="0.25">
      <c r="A13" s="229" t="s">
        <v>102</v>
      </c>
      <c r="B13" s="216" t="s">
        <v>103</v>
      </c>
      <c r="C13" s="216" t="s">
        <v>104</v>
      </c>
      <c r="D13" s="216" t="s">
        <v>105</v>
      </c>
      <c r="E13" s="217" t="s">
        <v>106</v>
      </c>
    </row>
    <row r="14" spans="1:5" s="82" customFormat="1" ht="23.25" customHeight="1" x14ac:dyDescent="0.25">
      <c r="A14" s="230"/>
      <c r="B14" s="216"/>
      <c r="C14" s="216"/>
      <c r="D14" s="216"/>
      <c r="E14" s="217"/>
    </row>
    <row r="15" spans="1:5" x14ac:dyDescent="0.25">
      <c r="A15" s="83">
        <v>1</v>
      </c>
      <c r="B15" s="84" t="s">
        <v>107</v>
      </c>
      <c r="C15" s="85"/>
      <c r="D15" s="86"/>
      <c r="E15" s="86"/>
    </row>
    <row r="16" spans="1:5" x14ac:dyDescent="0.2">
      <c r="A16" s="88">
        <v>1</v>
      </c>
      <c r="B16" s="89" t="s">
        <v>108</v>
      </c>
      <c r="C16" s="90">
        <v>16</v>
      </c>
      <c r="D16" s="91">
        <v>5787.97</v>
      </c>
      <c r="E16" s="92">
        <f t="shared" ref="E16:E25" si="0">D16</f>
        <v>5787.97</v>
      </c>
    </row>
    <row r="17" spans="1:5" x14ac:dyDescent="0.2">
      <c r="A17" s="88">
        <v>2</v>
      </c>
      <c r="B17" s="94" t="s">
        <v>109</v>
      </c>
      <c r="C17" s="95" t="s">
        <v>110</v>
      </c>
      <c r="D17" s="96">
        <v>2200</v>
      </c>
      <c r="E17" s="97">
        <f>D17</f>
        <v>2200</v>
      </c>
    </row>
    <row r="18" spans="1:5" x14ac:dyDescent="0.2">
      <c r="A18" s="88">
        <v>3</v>
      </c>
      <c r="B18" s="94" t="s">
        <v>109</v>
      </c>
      <c r="C18" s="95" t="s">
        <v>110</v>
      </c>
      <c r="D18" s="96">
        <v>2200</v>
      </c>
      <c r="E18" s="97">
        <v>2200</v>
      </c>
    </row>
    <row r="19" spans="1:5" x14ac:dyDescent="0.2">
      <c r="A19" s="88">
        <v>4</v>
      </c>
      <c r="B19" s="89" t="s">
        <v>111</v>
      </c>
      <c r="C19" s="90">
        <v>40</v>
      </c>
      <c r="D19" s="91">
        <v>4459.3500000000004</v>
      </c>
      <c r="E19" s="98">
        <f t="shared" si="0"/>
        <v>4459.3500000000004</v>
      </c>
    </row>
    <row r="20" spans="1:5" x14ac:dyDescent="0.2">
      <c r="A20" s="88">
        <v>5</v>
      </c>
      <c r="B20" s="89" t="s">
        <v>112</v>
      </c>
      <c r="C20" s="99">
        <v>74</v>
      </c>
      <c r="D20" s="91">
        <v>2133.9899999999998</v>
      </c>
      <c r="E20" s="98">
        <f t="shared" si="0"/>
        <v>2133.9899999999998</v>
      </c>
    </row>
    <row r="21" spans="1:5" x14ac:dyDescent="0.2">
      <c r="A21" s="218">
        <v>6</v>
      </c>
      <c r="B21" s="89" t="s">
        <v>113</v>
      </c>
      <c r="C21" s="220">
        <v>121</v>
      </c>
      <c r="D21" s="91">
        <v>1309</v>
      </c>
      <c r="E21" s="100">
        <f t="shared" si="0"/>
        <v>1309</v>
      </c>
    </row>
    <row r="22" spans="1:5" ht="12.75" customHeight="1" x14ac:dyDescent="0.2">
      <c r="A22" s="219"/>
      <c r="B22" s="94" t="s">
        <v>114</v>
      </c>
      <c r="C22" s="221"/>
      <c r="D22" s="101">
        <v>3519.28</v>
      </c>
      <c r="E22" s="100">
        <f t="shared" si="0"/>
        <v>3519.28</v>
      </c>
    </row>
    <row r="23" spans="1:5" x14ac:dyDescent="0.2">
      <c r="A23" s="219"/>
      <c r="B23" s="94" t="s">
        <v>115</v>
      </c>
      <c r="C23" s="222"/>
      <c r="D23" s="101">
        <v>5022.71</v>
      </c>
      <c r="E23" s="100">
        <f t="shared" si="0"/>
        <v>5022.71</v>
      </c>
    </row>
    <row r="24" spans="1:5" x14ac:dyDescent="0.2">
      <c r="A24" s="102"/>
      <c r="B24" s="94" t="s">
        <v>116</v>
      </c>
      <c r="C24" s="103"/>
      <c r="D24" s="91">
        <v>18281.72</v>
      </c>
      <c r="E24" s="100">
        <f t="shared" si="0"/>
        <v>18281.72</v>
      </c>
    </row>
    <row r="25" spans="1:5" x14ac:dyDescent="0.2">
      <c r="A25" s="104"/>
      <c r="B25" s="105"/>
      <c r="C25" s="103"/>
      <c r="D25" s="106"/>
      <c r="E25" s="100">
        <f t="shared" si="0"/>
        <v>0</v>
      </c>
    </row>
    <row r="26" spans="1:5" x14ac:dyDescent="0.25">
      <c r="A26" s="83"/>
      <c r="B26" s="107" t="s">
        <v>117</v>
      </c>
      <c r="C26" s="108"/>
      <c r="D26" s="109">
        <f>SUM(D16:D25)</f>
        <v>44914.020000000004</v>
      </c>
      <c r="E26" s="109">
        <f>SUM(E16:E25)</f>
        <v>44914.020000000004</v>
      </c>
    </row>
    <row r="27" spans="1:5" x14ac:dyDescent="0.25">
      <c r="A27" s="83">
        <v>2</v>
      </c>
      <c r="B27" s="110" t="s">
        <v>118</v>
      </c>
      <c r="C27" s="111"/>
      <c r="D27" s="109"/>
      <c r="E27" s="109"/>
    </row>
    <row r="28" spans="1:5" x14ac:dyDescent="0.25">
      <c r="A28" s="88">
        <v>1</v>
      </c>
      <c r="B28" s="112"/>
      <c r="C28" s="113"/>
      <c r="D28" s="114"/>
      <c r="E28" s="98">
        <f>D28</f>
        <v>0</v>
      </c>
    </row>
    <row r="29" spans="1:5" x14ac:dyDescent="0.25">
      <c r="A29" s="88">
        <v>2</v>
      </c>
      <c r="B29" s="93"/>
      <c r="C29" s="115"/>
      <c r="D29" s="98"/>
      <c r="E29" s="98"/>
    </row>
    <row r="30" spans="1:5" x14ac:dyDescent="0.25">
      <c r="A30" s="88"/>
      <c r="B30" s="93"/>
      <c r="C30" s="115"/>
      <c r="D30" s="98"/>
      <c r="E30" s="98"/>
    </row>
    <row r="31" spans="1:5" x14ac:dyDescent="0.25">
      <c r="A31" s="83"/>
      <c r="B31" s="107" t="s">
        <v>117</v>
      </c>
      <c r="C31" s="108"/>
      <c r="D31" s="109">
        <f>SUM(D28:D30)</f>
        <v>0</v>
      </c>
      <c r="E31" s="109">
        <f>SUM(E28:E30)</f>
        <v>0</v>
      </c>
    </row>
    <row r="32" spans="1:5" x14ac:dyDescent="0.25">
      <c r="A32" s="83">
        <v>3</v>
      </c>
      <c r="B32" s="110" t="s">
        <v>119</v>
      </c>
      <c r="C32" s="111"/>
      <c r="D32" s="109"/>
      <c r="E32" s="109"/>
    </row>
    <row r="33" spans="1:5" x14ac:dyDescent="0.25">
      <c r="A33" s="88">
        <v>1</v>
      </c>
      <c r="B33" s="116" t="s">
        <v>120</v>
      </c>
      <c r="C33" s="117" t="s">
        <v>121</v>
      </c>
      <c r="D33" s="118">
        <f>79724</f>
        <v>79724</v>
      </c>
      <c r="E33" s="98">
        <f t="shared" ref="E33:E38" si="1">D33</f>
        <v>79724</v>
      </c>
    </row>
    <row r="34" spans="1:5" x14ac:dyDescent="0.2">
      <c r="A34" s="104">
        <v>2</v>
      </c>
      <c r="B34" s="89" t="s">
        <v>122</v>
      </c>
      <c r="C34" s="90" t="s">
        <v>123</v>
      </c>
      <c r="D34" s="106">
        <v>7600</v>
      </c>
      <c r="E34" s="119">
        <f t="shared" si="1"/>
        <v>7600</v>
      </c>
    </row>
    <row r="35" spans="1:5" x14ac:dyDescent="0.2">
      <c r="A35" s="88">
        <v>3</v>
      </c>
      <c r="B35" s="120" t="s">
        <v>124</v>
      </c>
      <c r="C35" s="105" t="s">
        <v>121</v>
      </c>
      <c r="D35" s="121">
        <v>54000</v>
      </c>
      <c r="E35" s="100">
        <f>D35</f>
        <v>54000</v>
      </c>
    </row>
    <row r="36" spans="1:5" x14ac:dyDescent="0.2">
      <c r="A36" s="104">
        <v>4</v>
      </c>
      <c r="B36" s="89" t="s">
        <v>125</v>
      </c>
      <c r="C36" s="99" t="s">
        <v>123</v>
      </c>
      <c r="D36" s="106">
        <f>12500*3</f>
        <v>37500</v>
      </c>
      <c r="E36" s="119">
        <f t="shared" si="1"/>
        <v>37500</v>
      </c>
    </row>
    <row r="37" spans="1:5" x14ac:dyDescent="0.2">
      <c r="A37" s="88">
        <v>5</v>
      </c>
      <c r="B37" s="89" t="s">
        <v>126</v>
      </c>
      <c r="C37" s="99">
        <v>144</v>
      </c>
      <c r="D37" s="91">
        <v>740.8</v>
      </c>
      <c r="E37" s="119">
        <f t="shared" si="1"/>
        <v>740.8</v>
      </c>
    </row>
    <row r="38" spans="1:5" x14ac:dyDescent="0.2">
      <c r="A38" s="88"/>
      <c r="B38" s="122"/>
      <c r="C38" s="123"/>
      <c r="D38" s="100"/>
      <c r="E38" s="119">
        <f t="shared" si="1"/>
        <v>0</v>
      </c>
    </row>
    <row r="39" spans="1:5" x14ac:dyDescent="0.25">
      <c r="A39" s="83"/>
      <c r="B39" s="107" t="s">
        <v>117</v>
      </c>
      <c r="C39" s="108"/>
      <c r="D39" s="109">
        <f>SUM(D33:D37)</f>
        <v>179564.79999999999</v>
      </c>
      <c r="E39" s="109">
        <f>SUM(E33:E38)</f>
        <v>179564.79999999999</v>
      </c>
    </row>
    <row r="40" spans="1:5" s="71" customFormat="1" x14ac:dyDescent="0.25">
      <c r="A40" s="124">
        <v>4</v>
      </c>
      <c r="B40" s="125" t="s">
        <v>127</v>
      </c>
      <c r="C40" s="125"/>
      <c r="D40" s="109"/>
      <c r="E40" s="109"/>
    </row>
    <row r="41" spans="1:5" s="71" customFormat="1" x14ac:dyDescent="0.25">
      <c r="A41" s="126">
        <v>1</v>
      </c>
      <c r="B41" s="127"/>
      <c r="C41" s="128"/>
      <c r="D41" s="100"/>
      <c r="E41" s="100">
        <f>D41</f>
        <v>0</v>
      </c>
    </row>
    <row r="42" spans="1:5" s="71" customFormat="1" x14ac:dyDescent="0.25">
      <c r="A42" s="126">
        <v>2</v>
      </c>
      <c r="B42" s="129"/>
      <c r="C42" s="128"/>
      <c r="D42" s="100"/>
      <c r="E42" s="100"/>
    </row>
    <row r="43" spans="1:5" s="71" customFormat="1" x14ac:dyDescent="0.25">
      <c r="A43" s="124"/>
      <c r="B43" s="130" t="s">
        <v>117</v>
      </c>
      <c r="C43" s="125"/>
      <c r="D43" s="109">
        <f>SUM(D41:D42)</f>
        <v>0</v>
      </c>
      <c r="E43" s="109">
        <f>SUM(E41:E42)</f>
        <v>0</v>
      </c>
    </row>
    <row r="44" spans="1:5" s="131" customFormat="1" x14ac:dyDescent="0.25">
      <c r="A44" s="83"/>
      <c r="B44" s="107" t="s">
        <v>128</v>
      </c>
      <c r="C44" s="108">
        <f>C39+C31+C26</f>
        <v>0</v>
      </c>
      <c r="D44" s="109">
        <f>D26+D31+D39+D43</f>
        <v>224478.82</v>
      </c>
      <c r="E44" s="109">
        <f>E26+E31+E39+E43</f>
        <v>224478.82</v>
      </c>
    </row>
    <row r="45" spans="1:5" s="71" customFormat="1" x14ac:dyDescent="0.25">
      <c r="A45" s="126"/>
      <c r="B45" s="127" t="s">
        <v>129</v>
      </c>
      <c r="C45" s="132">
        <v>0.43</v>
      </c>
      <c r="D45" s="133"/>
      <c r="E45" s="100">
        <f>D7*C45*12</f>
        <v>21155.348613861388</v>
      </c>
    </row>
    <row r="46" spans="1:5" s="71" customFormat="1" x14ac:dyDescent="0.25">
      <c r="A46" s="124"/>
      <c r="B46" s="130" t="s">
        <v>117</v>
      </c>
      <c r="C46" s="125"/>
      <c r="D46" s="109">
        <f>SUM(D45:D45)</f>
        <v>0</v>
      </c>
      <c r="E46" s="109">
        <f>SUM(E45:E45)</f>
        <v>21155.348613861388</v>
      </c>
    </row>
    <row r="47" spans="1:5" x14ac:dyDescent="0.25">
      <c r="A47" s="83"/>
      <c r="B47" s="107" t="s">
        <v>128</v>
      </c>
      <c r="C47" s="108"/>
      <c r="D47" s="109">
        <f>D44+D46</f>
        <v>224478.82</v>
      </c>
      <c r="E47" s="109">
        <f>E44+E46</f>
        <v>245634.1686138614</v>
      </c>
    </row>
    <row r="49" spans="1:5" ht="12.75" customHeight="1" x14ac:dyDescent="0.25">
      <c r="A49" s="223" t="s">
        <v>130</v>
      </c>
      <c r="B49" s="224"/>
      <c r="C49" s="224"/>
      <c r="D49" s="225"/>
      <c r="E49" s="134">
        <f>E47-D11</f>
        <v>124306.1186138614</v>
      </c>
    </row>
    <row r="50" spans="1:5" ht="12.75" customHeight="1" x14ac:dyDescent="0.25">
      <c r="A50" s="206" t="s">
        <v>131</v>
      </c>
      <c r="B50" s="207"/>
      <c r="C50" s="207"/>
      <c r="D50" s="208"/>
      <c r="E50" s="135">
        <f>D7*D8*12</f>
        <v>198761.88</v>
      </c>
    </row>
    <row r="51" spans="1:5" ht="12.75" customHeight="1" x14ac:dyDescent="0.25">
      <c r="A51" s="206" t="s">
        <v>132</v>
      </c>
      <c r="B51" s="207"/>
      <c r="C51" s="207"/>
      <c r="D51" s="208"/>
      <c r="E51" s="135">
        <f>E50-E49</f>
        <v>74455.761386138605</v>
      </c>
    </row>
    <row r="52" spans="1:5" ht="12.75" customHeight="1" x14ac:dyDescent="0.25">
      <c r="A52" s="209" t="s">
        <v>133</v>
      </c>
      <c r="B52" s="210"/>
      <c r="C52" s="210"/>
      <c r="D52" s="211"/>
      <c r="E52" s="134">
        <v>6900</v>
      </c>
    </row>
    <row r="53" spans="1:5" ht="12.75" customHeight="1" x14ac:dyDescent="0.25">
      <c r="A53" s="212" t="s">
        <v>134</v>
      </c>
      <c r="B53" s="213"/>
      <c r="C53" s="213"/>
      <c r="D53" s="214"/>
      <c r="E53" s="135">
        <f>E51+E52</f>
        <v>81355.761386138605</v>
      </c>
    </row>
    <row r="54" spans="1:5" x14ac:dyDescent="0.25">
      <c r="A54" s="136"/>
      <c r="B54" s="87"/>
      <c r="C54" s="87"/>
      <c r="D54" s="87"/>
      <c r="E54" s="137"/>
    </row>
    <row r="55" spans="1:5" x14ac:dyDescent="0.25">
      <c r="A55" s="136"/>
      <c r="B55" s="87"/>
      <c r="C55" s="87"/>
      <c r="D55" s="87"/>
      <c r="E55" s="87"/>
    </row>
    <row r="56" spans="1:5" s="141" customFormat="1" ht="25.5" customHeight="1" x14ac:dyDescent="0.25">
      <c r="A56" s="139"/>
      <c r="B56" s="140" t="s">
        <v>135</v>
      </c>
      <c r="C56" s="215" t="s">
        <v>136</v>
      </c>
      <c r="D56" s="215"/>
      <c r="E56" s="140"/>
    </row>
  </sheetData>
  <mergeCells count="22">
    <mergeCell ref="A9:B9"/>
    <mergeCell ref="A3:E3"/>
    <mergeCell ref="A4:E4"/>
    <mergeCell ref="A5:E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A21:A23"/>
    <mergeCell ref="C21:C23"/>
    <mergeCell ref="A49:D49"/>
    <mergeCell ref="C13:C14"/>
    <mergeCell ref="A50:D50"/>
    <mergeCell ref="A51:D51"/>
    <mergeCell ref="A52:D52"/>
    <mergeCell ref="A53:D53"/>
    <mergeCell ref="C56:D56"/>
  </mergeCells>
  <printOptions horizontalCentered="1"/>
  <pageMargins left="0" right="0" top="0.59055118110236227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2015-03-28T07:48:16Z</dcterms:modified>
</cp:coreProperties>
</file>