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отчет" sheetId="5" r:id="rId1"/>
    <sheet name="карточка" sheetId="6" r:id="rId2"/>
  </sheets>
  <definedNames>
    <definedName name="_xlnm.Print_Area" localSheetId="0">отчет!$A$1:$E$121</definedName>
  </definedNames>
  <calcPr calcId="145621"/>
</workbook>
</file>

<file path=xl/calcChain.xml><?xml version="1.0" encoding="utf-8"?>
<calcChain xmlns="http://schemas.openxmlformats.org/spreadsheetml/2006/main">
  <c r="F47" i="6" l="1"/>
  <c r="D47" i="6"/>
  <c r="E46" i="6"/>
  <c r="E47" i="6" s="1"/>
  <c r="F43" i="6"/>
  <c r="D43" i="6"/>
  <c r="E42" i="6"/>
  <c r="E41" i="6"/>
  <c r="E40" i="6"/>
  <c r="E39" i="6"/>
  <c r="E38" i="6"/>
  <c r="E37" i="6"/>
  <c r="E36" i="6"/>
  <c r="F34" i="6"/>
  <c r="D34" i="6"/>
  <c r="E31" i="6"/>
  <c r="E34" i="6" s="1"/>
  <c r="E28" i="6"/>
  <c r="E27" i="6"/>
  <c r="E26" i="6"/>
  <c r="E25" i="6"/>
  <c r="E24" i="6"/>
  <c r="E23" i="6"/>
  <c r="F22" i="6"/>
  <c r="F21" i="6"/>
  <c r="E20" i="6"/>
  <c r="E19" i="6"/>
  <c r="D18" i="6"/>
  <c r="D29" i="6" s="1"/>
  <c r="E17" i="6"/>
  <c r="E16" i="6"/>
  <c r="F11" i="6"/>
  <c r="D11" i="6"/>
  <c r="D7" i="6"/>
  <c r="E51" i="6" s="1"/>
  <c r="E109" i="5"/>
  <c r="E111" i="5" s="1"/>
  <c r="E106" i="5"/>
  <c r="E107" i="5" s="1"/>
  <c r="E95" i="5"/>
  <c r="E88" i="5"/>
  <c r="E87" i="5"/>
  <c r="E85" i="5"/>
  <c r="E89" i="5" s="1"/>
  <c r="E81" i="5"/>
  <c r="E102" i="5" s="1"/>
  <c r="E103" i="5" s="1"/>
  <c r="E75" i="5"/>
  <c r="E74" i="5"/>
  <c r="E76" i="5" s="1"/>
  <c r="E72" i="5"/>
  <c r="E68" i="5"/>
  <c r="E64" i="5"/>
  <c r="E48" i="5"/>
  <c r="E42" i="5"/>
  <c r="E38" i="5"/>
  <c r="E24" i="5"/>
  <c r="E86" i="5" s="1"/>
  <c r="E19" i="5"/>
  <c r="E15" i="5"/>
  <c r="C2" i="5"/>
  <c r="E6" i="5" l="1"/>
  <c r="E77" i="5"/>
  <c r="E43" i="6"/>
  <c r="E27" i="5"/>
  <c r="E29" i="5"/>
  <c r="E49" i="5" s="1"/>
  <c r="D48" i="6"/>
  <c r="F29" i="6"/>
  <c r="F48" i="6" s="1"/>
  <c r="E18" i="6"/>
  <c r="E29" i="6" s="1"/>
  <c r="E48" i="6" s="1"/>
  <c r="E50" i="6" s="1"/>
  <c r="E52" i="6" s="1"/>
  <c r="E54" i="6" s="1"/>
  <c r="E83" i="5"/>
  <c r="E51" i="5" s="1"/>
  <c r="E92" i="5" l="1"/>
  <c r="E93" i="5" s="1"/>
</calcChain>
</file>

<file path=xl/sharedStrings.xml><?xml version="1.0" encoding="utf-8"?>
<sst xmlns="http://schemas.openxmlformats.org/spreadsheetml/2006/main" count="168" uniqueCount="152">
  <si>
    <t>Техническое обслуживание лифта</t>
  </si>
  <si>
    <t xml:space="preserve">Текущий ремонт общего имущества </t>
  </si>
  <si>
    <r>
      <t xml:space="preserve">Отчет о начислении, поступлении и расходовании денежных средств  за 2014г.
</t>
    </r>
    <r>
      <rPr>
        <b/>
        <u/>
        <sz val="10"/>
        <rFont val="Arial"/>
        <family val="2"/>
        <charset val="204"/>
      </rPr>
      <t>мкр. Зеленый, дом 30</t>
    </r>
  </si>
  <si>
    <t>Площадь , всего кв.м.</t>
  </si>
  <si>
    <t>Площадь , жилая</t>
  </si>
  <si>
    <t>Площадь , нежилая</t>
  </si>
  <si>
    <t>НАЧИСЛЕНО ДОХОДОВ ВСЕГО:</t>
  </si>
  <si>
    <t>Тариф</t>
  </si>
  <si>
    <t>в т.ч. Содержание:</t>
  </si>
  <si>
    <t>Содержание общего имущества  (12,27 до 01.08.14; 10,87 с 01.08.14)</t>
  </si>
  <si>
    <t>Вывоз мусора с 01.08.2014</t>
  </si>
  <si>
    <t>Освещение МОП</t>
  </si>
  <si>
    <t>Содержание приборов учета</t>
  </si>
  <si>
    <t xml:space="preserve">Установка и демонтаж блокирующего устройства канализации
</t>
  </si>
  <si>
    <t xml:space="preserve">* Начисленные доходы по "Содержанию" </t>
  </si>
  <si>
    <t>в т.ч. Ремонт:</t>
  </si>
  <si>
    <t>Доп.тариф на ремонт</t>
  </si>
  <si>
    <t xml:space="preserve">* Начисленные доходы по "Текущему ремонту" </t>
  </si>
  <si>
    <t>* Начислено за размещение кабеля</t>
  </si>
  <si>
    <t>* Начислено за размещение рекламы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</si>
  <si>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</si>
  <si>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</si>
  <si>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</si>
  <si>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</si>
  <si>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</si>
  <si>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* Начислено за "Коммунальные услуги"</t>
  </si>
  <si>
    <t>ФАКТИЧЕСКИ ПОСТУПИЛО ДОХОДОВ ВСЕГО:</t>
  </si>
  <si>
    <t xml:space="preserve">Содержание общего имущества  </t>
  </si>
  <si>
    <t>Вывоз мусора</t>
  </si>
  <si>
    <t>Оплачено за освещение</t>
  </si>
  <si>
    <t xml:space="preserve">* Фактические доходы по "Содержанию" </t>
  </si>
  <si>
    <t xml:space="preserve">* Фактические доходы по "Текущему ремонту" 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</si>
  <si>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</si>
  <si>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</si>
  <si>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</si>
  <si>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</si>
  <si>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</si>
  <si>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% сбора по дому</t>
  </si>
  <si>
    <t>РАСХОДЫ ПО ДОМУ ВСЕГО:</t>
  </si>
  <si>
    <t>*по договору  на содержание общего имущества:</t>
  </si>
  <si>
    <t>*Содержание инженерных сетей и оборудования, работы выполняемые при подготовке дома к сезонной эксплуатации</t>
  </si>
  <si>
    <t>*Проведение технических осмотров и обходы отдельных элементов и помещений общего пользования Дома</t>
  </si>
  <si>
    <t>*Обеспечение санитарного состояния жилых зданий и придомовой территории:</t>
  </si>
  <si>
    <t>*Аварийно-диспетчерское обслуживание</t>
  </si>
  <si>
    <t>*Проведение технических осмотров и содержание систем электроснабжения</t>
  </si>
  <si>
    <t>*Техническое обслуживание лифта</t>
  </si>
  <si>
    <t>*Услуги паспортного стола</t>
  </si>
  <si>
    <t xml:space="preserve">*Управление многоквартирным домом </t>
  </si>
  <si>
    <t>*по договору на вывоз ТБО с МУП "Спец.автохозяйство" до 01.08.2014</t>
  </si>
  <si>
    <t>Итого по договору</t>
  </si>
  <si>
    <t>*по договору с прочими организациями на содержание общего имущества:</t>
  </si>
  <si>
    <t>*по договору с ОАО "Иркутскэнерго" фирма Энергосбыт МОП</t>
  </si>
  <si>
    <t>*по договору на вывоз ТБО с МУП "Спец.автохозяйство" с 01.08.2014</t>
  </si>
  <si>
    <t>Итого по договору с прочими организациями</t>
  </si>
  <si>
    <t>в т.ч. Расходы по содержанию приборов учета</t>
  </si>
  <si>
    <t>*расходы по эксплуатации приборов учета тепловой энергии и ХВС</t>
  </si>
  <si>
    <t>*поверка приборов</t>
  </si>
  <si>
    <t>Итого расходов по содержанию приборов учета</t>
  </si>
  <si>
    <t>в т.ч. Прочие расходы</t>
  </si>
  <si>
    <t xml:space="preserve">*установка и демонтаж блокирующего устройства канализации
</t>
  </si>
  <si>
    <t>*техническое обслуживание лифта</t>
  </si>
  <si>
    <t>Итого прочих расходов</t>
  </si>
  <si>
    <t>Всего расходов по содержанию</t>
  </si>
  <si>
    <t>*выполненно по видам работ по статье текущий ремонт согласно сводного реестра</t>
  </si>
  <si>
    <t xml:space="preserve">*расходы по управлению </t>
  </si>
  <si>
    <t>Итого текущий ремонт</t>
  </si>
  <si>
    <t>*Дополнительный тариф</t>
  </si>
  <si>
    <t>Всего расходов по ремонту</t>
  </si>
  <si>
    <t>*отопление</t>
  </si>
  <si>
    <t>*горячее водоснабжение</t>
  </si>
  <si>
    <t>*холодное водоснабжение</t>
  </si>
  <si>
    <t>*водоотведение</t>
  </si>
  <si>
    <t>Всего коммунальных услуг</t>
  </si>
  <si>
    <t>Задолженность населения на 01.01.2015 г. (перерасход (-),экономия (+)</t>
  </si>
  <si>
    <t>Всего по лицевым счетам на 01.01.14</t>
  </si>
  <si>
    <t>Задолженность по лицевым счетам за 2014 г.</t>
  </si>
  <si>
    <t>Всего задолженность по лицевым счетам на 01.01.2015 г.</t>
  </si>
  <si>
    <t>Всего по лицевым счетам на 01.01.2015 г. с учетом задолженности с 2010 г.</t>
  </si>
  <si>
    <t>В том числе по статьям:</t>
  </si>
  <si>
    <t>содержание</t>
  </si>
  <si>
    <t>текущий ремонт</t>
  </si>
  <si>
    <t>доп.тариф</t>
  </si>
  <si>
    <t>коммунальные услуги</t>
  </si>
  <si>
    <t>Остаток средств по статье текущий ремонт на 01.01.14 г.</t>
  </si>
  <si>
    <t>Остаток средств по статье текущий ремонт за 2014 г.</t>
  </si>
  <si>
    <t>ИТОГО остаток средств по статье текущий ремонт на 01.01.15 г.</t>
  </si>
  <si>
    <t>Остаток средств по доп.тарифу на 01.01.14 г.</t>
  </si>
  <si>
    <t>Остаток средств по доп.тарифу за 2014 г.</t>
  </si>
  <si>
    <t>ИТОГО остаток средств подоп.тарифу на 01.01.15 г.</t>
  </si>
  <si>
    <t>Услуги по размещению оборудования связи ОАО"Ростелеком" с 01.02.2014 г.</t>
  </si>
  <si>
    <t>Начислено за размещение антены</t>
  </si>
  <si>
    <t>ВСЕГО расходов по размещению антены</t>
  </si>
  <si>
    <t>ИТОГО остаток средств  на 01.01.15 г.</t>
  </si>
  <si>
    <t>Генеральный директор ООО "ВУЖКС"</t>
  </si>
  <si>
    <t>Федоров А,В.</t>
  </si>
  <si>
    <t xml:space="preserve">Техник </t>
  </si>
  <si>
    <t>Престр О.В.</t>
  </si>
  <si>
    <t xml:space="preserve">                    Уважаемые жители!</t>
  </si>
  <si>
    <t>Отчет о начислении, поступлении и расходовании денежных средств  за 2014 год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</si>
  <si>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</si>
  <si>
    <t>КАРТОЧКА</t>
  </si>
  <si>
    <t>по текущему ремонту дома по адресу: мкр-н "Зеленый", дом № 30</t>
  </si>
  <si>
    <t xml:space="preserve"> на 2014 год </t>
  </si>
  <si>
    <t xml:space="preserve">  начисления  </t>
  </si>
  <si>
    <t xml:space="preserve">  оплата 2014г.  </t>
  </si>
  <si>
    <t xml:space="preserve"> доп.тариф с 01.11.13-31.01.15 </t>
  </si>
  <si>
    <t>оплата</t>
  </si>
  <si>
    <t>Площадь, кв.м.</t>
  </si>
  <si>
    <t>Тариф, руб./кв.м.</t>
  </si>
  <si>
    <t xml:space="preserve"> Остаток 2013 г. ("-" экономия, "+" перерасход) </t>
  </si>
  <si>
    <t>План доходов на текущий ремонт, руб. без НДС</t>
  </si>
  <si>
    <t>План доходов с учетом остатка, руб. без НДС</t>
  </si>
  <si>
    <t>№ п/п</t>
  </si>
  <si>
    <t>Наименование ремонтных работ</t>
  </si>
  <si>
    <t>№ сметы</t>
  </si>
  <si>
    <t>Сметная стоимость, руб. без НДС</t>
  </si>
  <si>
    <t>Стоимость по акту, руб. без НДС</t>
  </si>
  <si>
    <t>Работы по доп.тарифу</t>
  </si>
  <si>
    <t>Срок выполнения</t>
  </si>
  <si>
    <t>Сантехнические работы</t>
  </si>
  <si>
    <t>Отопление кв.3, кв.15, под кв.2</t>
  </si>
  <si>
    <t>янв.-фев.</t>
  </si>
  <si>
    <t>ГВС</t>
  </si>
  <si>
    <t>Чистка расходомера</t>
  </si>
  <si>
    <t>ООО"ИЭСК"</t>
  </si>
  <si>
    <t>март</t>
  </si>
  <si>
    <t>Отопление: подъездное отопление, под кв.39,под кв.40</t>
  </si>
  <si>
    <t>ГВС-ХВС</t>
  </si>
  <si>
    <t xml:space="preserve">Замена труб по ГВС </t>
  </si>
  <si>
    <t>Замена труб по канализации</t>
  </si>
  <si>
    <t>Изоляция труб</t>
  </si>
  <si>
    <t>Отопление-элеваторы</t>
  </si>
  <si>
    <t>Ремонт теплового счетчика</t>
  </si>
  <si>
    <t>Смена труб канализации кв.23, кв.54-58</t>
  </si>
  <si>
    <t>Отопление кв.45, кв.36, кв.16, под кв.4, кв.43,кв.14-сп.</t>
  </si>
  <si>
    <t>ГВС-ХВС под кв.4, под кв.37</t>
  </si>
  <si>
    <t>Итого:</t>
  </si>
  <si>
    <t>Электромонтажные работы</t>
  </si>
  <si>
    <t>Ремонтно-строительные работы</t>
  </si>
  <si>
    <t>Подсыпка гравия в подвал</t>
  </si>
  <si>
    <t>Ремонт межпанельных швов кв.52,68,72</t>
  </si>
  <si>
    <t>Высота</t>
  </si>
  <si>
    <t>Ремонт крыши кв.72</t>
  </si>
  <si>
    <t>Прочие работы</t>
  </si>
  <si>
    <t>Всего:</t>
  </si>
  <si>
    <t xml:space="preserve">  Остаток на 01.01.2015 г. ("-" экономия, "+" перерасход)   </t>
  </si>
  <si>
    <t xml:space="preserve">  Начисления на 2015 г.  </t>
  </si>
  <si>
    <t xml:space="preserve">   План доходов на 2015 г.с учетом остатка, руб.     </t>
  </si>
  <si>
    <t xml:space="preserve"> За размещения оборудования "Ростелекома" 300 руб в мес. с 01.02.2014 г. </t>
  </si>
  <si>
    <t xml:space="preserve">  Всего доходов:  </t>
  </si>
  <si>
    <t xml:space="preserve">  Техник  </t>
  </si>
  <si>
    <t xml:space="preserve">  Престр О.В.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</si>
</sst>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_р_."/>
    <numFmt numFmtId="167" formatCode="#,##0.0_р_.;[Red]\-#,##0.0_р_."/>
    <numFmt numFmtId="168" formatCode="_-* #,##0_р_._-;\-* #,##0_р_._-;_-* &quot;-&quot;??_р_._-;_-@_-"/>
    <numFmt numFmtId="169" formatCode="#,##0.00_р_.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 Cyr"/>
      <charset val="204"/>
    </font>
    <font>
      <b/>
      <u/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00CC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name val="Arial Cyr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2" fillId="0" borderId="0"/>
    <xf numFmtId="0" fontId="3" fillId="0" borderId="0"/>
    <xf numFmtId="43" fontId="4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60">
    <xf numFmtId="0" fontId="0" fillId="0" borderId="0" xfId="0"/>
    <xf numFmtId="0" fontId="2" fillId="0" borderId="0" xfId="1" applyFont="1" applyFill="1"/>
    <xf numFmtId="164" fontId="5" fillId="0" borderId="0" xfId="6" applyFont="1" applyFill="1" applyAlignment="1">
      <alignment horizontal="right" vertical="center" wrapText="1"/>
    </xf>
    <xf numFmtId="165" fontId="5" fillId="0" borderId="0" xfId="1" applyNumberFormat="1" applyFont="1" applyFill="1" applyAlignment="1">
      <alignment horizontal="center" vertical="center" wrapText="1"/>
    </xf>
    <xf numFmtId="40" fontId="2" fillId="0" borderId="0" xfId="6" applyNumberFormat="1" applyFont="1" applyFill="1" applyAlignment="1">
      <alignment horizontal="center"/>
    </xf>
    <xf numFmtId="164" fontId="2" fillId="0" borderId="0" xfId="6" applyFont="1" applyFill="1" applyAlignment="1">
      <alignment horizontal="right" vertical="center" wrapText="1"/>
    </xf>
    <xf numFmtId="40" fontId="5" fillId="0" borderId="0" xfId="6" applyNumberFormat="1" applyFont="1" applyFill="1" applyAlignment="1">
      <alignment horizontal="center" wrapText="1"/>
    </xf>
    <xf numFmtId="0" fontId="5" fillId="0" borderId="0" xfId="1" applyFont="1" applyFill="1" applyAlignment="1">
      <alignment horizontal="left" vertical="center"/>
    </xf>
    <xf numFmtId="0" fontId="5" fillId="0" borderId="0" xfId="1" applyFont="1" applyFill="1" applyAlignment="1">
      <alignment horizontal="left" vertical="center" wrapText="1"/>
    </xf>
    <xf numFmtId="165" fontId="5" fillId="0" borderId="0" xfId="1" applyNumberFormat="1" applyFont="1" applyFill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40" fontId="9" fillId="0" borderId="1" xfId="1" applyNumberFormat="1" applyFont="1" applyFill="1" applyBorder="1" applyAlignment="1">
      <alignment horizontal="right"/>
    </xf>
    <xf numFmtId="0" fontId="2" fillId="0" borderId="3" xfId="1" applyFont="1" applyFill="1" applyBorder="1" applyAlignment="1">
      <alignment horizontal="center" vertical="center" wrapText="1"/>
    </xf>
    <xf numFmtId="40" fontId="8" fillId="0" borderId="1" xfId="1" applyNumberFormat="1" applyFont="1" applyFill="1" applyBorder="1" applyAlignment="1">
      <alignment horizontal="right"/>
    </xf>
    <xf numFmtId="2" fontId="2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40" fontId="5" fillId="0" borderId="1" xfId="6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/>
    </xf>
    <xf numFmtId="0" fontId="8" fillId="0" borderId="1" xfId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 vertical="center"/>
    </xf>
    <xf numFmtId="40" fontId="9" fillId="0" borderId="1" xfId="6" applyNumberFormat="1" applyFont="1" applyFill="1" applyBorder="1" applyAlignment="1">
      <alignment horizontal="right" vertical="center"/>
    </xf>
    <xf numFmtId="40" fontId="8" fillId="0" borderId="1" xfId="6" applyNumberFormat="1" applyFont="1" applyFill="1" applyBorder="1" applyAlignment="1">
      <alignment horizontal="right" vertical="center"/>
    </xf>
    <xf numFmtId="0" fontId="5" fillId="0" borderId="0" xfId="1" applyFont="1" applyFill="1"/>
    <xf numFmtId="0" fontId="2" fillId="0" borderId="0" xfId="1" applyFont="1" applyFill="1" applyAlignment="1">
      <alignment horizontal="left"/>
    </xf>
    <xf numFmtId="0" fontId="2" fillId="0" borderId="0" xfId="1" applyFont="1" applyFill="1" applyAlignment="1">
      <alignment horizontal="center" vertical="center"/>
    </xf>
    <xf numFmtId="0" fontId="5" fillId="0" borderId="8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40" fontId="9" fillId="0" borderId="12" xfId="1" applyNumberFormat="1" applyFont="1" applyFill="1" applyBorder="1" applyAlignment="1">
      <alignment horizontal="right"/>
    </xf>
    <xf numFmtId="40" fontId="8" fillId="0" borderId="12" xfId="1" applyNumberFormat="1" applyFont="1" applyFill="1" applyBorder="1" applyAlignment="1">
      <alignment horizontal="right"/>
    </xf>
    <xf numFmtId="40" fontId="9" fillId="0" borderId="1" xfId="1" applyNumberFormat="1" applyFont="1" applyFill="1" applyBorder="1" applyAlignment="1">
      <alignment horizontal="right" vertical="center"/>
    </xf>
    <xf numFmtId="40" fontId="9" fillId="0" borderId="12" xfId="1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left"/>
    </xf>
    <xf numFmtId="9" fontId="5" fillId="0" borderId="12" xfId="7" applyFont="1" applyFill="1" applyBorder="1" applyAlignment="1">
      <alignment horizontal="right" vertical="center" wrapText="1" indent="1"/>
    </xf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left" wrapText="1"/>
    </xf>
    <xf numFmtId="0" fontId="5" fillId="0" borderId="0" xfId="1" applyFont="1" applyFill="1" applyBorder="1" applyAlignment="1">
      <alignment horizontal="center" vertical="center" wrapText="1"/>
    </xf>
    <xf numFmtId="40" fontId="5" fillId="0" borderId="0" xfId="6" applyNumberFormat="1" applyFont="1" applyFill="1" applyBorder="1" applyAlignment="1">
      <alignment horizontal="center" vertical="center" wrapText="1"/>
    </xf>
    <xf numFmtId="0" fontId="2" fillId="0" borderId="0" xfId="1" applyFont="1" applyFill="1" applyBorder="1"/>
    <xf numFmtId="0" fontId="2" fillId="0" borderId="0" xfId="1" applyFont="1" applyFill="1" applyAlignment="1">
      <alignment wrapText="1"/>
    </xf>
    <xf numFmtId="166" fontId="8" fillId="0" borderId="1" xfId="1" applyNumberFormat="1" applyFont="1" applyFill="1" applyBorder="1" applyAlignment="1">
      <alignment horizontal="right" vertical="center"/>
    </xf>
    <xf numFmtId="40" fontId="8" fillId="0" borderId="1" xfId="1" applyNumberFormat="1" applyFont="1" applyFill="1" applyBorder="1" applyAlignment="1">
      <alignment horizontal="right" vertical="center"/>
    </xf>
    <xf numFmtId="40" fontId="8" fillId="0" borderId="12" xfId="1" applyNumberFormat="1" applyFont="1" applyFill="1" applyBorder="1" applyAlignment="1">
      <alignment horizontal="right" vertical="center"/>
    </xf>
    <xf numFmtId="38" fontId="8" fillId="0" borderId="3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left"/>
    </xf>
    <xf numFmtId="0" fontId="2" fillId="0" borderId="3" xfId="1" applyFont="1" applyFill="1" applyBorder="1" applyAlignment="1">
      <alignment horizontal="left" wrapText="1"/>
    </xf>
    <xf numFmtId="0" fontId="2" fillId="0" borderId="4" xfId="1" applyFont="1" applyFill="1" applyBorder="1" applyAlignment="1">
      <alignment horizontal="left" wrapText="1"/>
    </xf>
    <xf numFmtId="38" fontId="5" fillId="0" borderId="1" xfId="1" applyNumberFormat="1" applyFont="1" applyFill="1" applyBorder="1" applyAlignment="1">
      <alignment horizontal="center" vertical="center" wrapText="1"/>
    </xf>
    <xf numFmtId="167" fontId="8" fillId="0" borderId="3" xfId="1" applyNumberFormat="1" applyFont="1" applyFill="1" applyBorder="1" applyAlignment="1">
      <alignment horizontal="center" vertical="center"/>
    </xf>
    <xf numFmtId="40" fontId="5" fillId="0" borderId="1" xfId="1" applyNumberFormat="1" applyFont="1" applyFill="1" applyBorder="1" applyAlignment="1">
      <alignment horizontal="center" vertical="center" wrapText="1"/>
    </xf>
    <xf numFmtId="40" fontId="2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right" wrapText="1"/>
    </xf>
    <xf numFmtId="40" fontId="8" fillId="0" borderId="1" xfId="2" applyNumberFormat="1" applyFont="1" applyFill="1" applyBorder="1" applyAlignment="1">
      <alignment horizontal="right" vertical="center"/>
    </xf>
    <xf numFmtId="40" fontId="8" fillId="0" borderId="12" xfId="2" applyNumberFormat="1" applyFont="1" applyFill="1" applyBorder="1" applyAlignment="1">
      <alignment horizontal="right" vertical="center"/>
    </xf>
    <xf numFmtId="0" fontId="5" fillId="0" borderId="2" xfId="1" applyFont="1" applyFill="1" applyBorder="1" applyAlignment="1">
      <alignment horizontal="right" vertical="center" wrapText="1"/>
    </xf>
    <xf numFmtId="0" fontId="5" fillId="0" borderId="3" xfId="1" applyFont="1" applyFill="1" applyBorder="1" applyAlignment="1">
      <alignment horizontal="right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right" wrapText="1"/>
    </xf>
    <xf numFmtId="0" fontId="5" fillId="0" borderId="3" xfId="1" applyFont="1" applyFill="1" applyBorder="1" applyAlignment="1">
      <alignment horizontal="right" wrapText="1"/>
    </xf>
    <xf numFmtId="0" fontId="12" fillId="0" borderId="0" xfId="1" applyFont="1" applyFill="1"/>
    <xf numFmtId="38" fontId="11" fillId="0" borderId="1" xfId="1" applyNumberFormat="1" applyFont="1" applyFill="1" applyBorder="1" applyAlignment="1">
      <alignment horizontal="center"/>
    </xf>
    <xf numFmtId="38" fontId="13" fillId="0" borderId="1" xfId="1" applyNumberFormat="1" applyFont="1" applyFill="1" applyBorder="1" applyAlignment="1">
      <alignment horizontal="center" vertical="center" wrapText="1"/>
    </xf>
    <xf numFmtId="38" fontId="13" fillId="0" borderId="0" xfId="1" applyNumberFormat="1" applyFont="1" applyFill="1" applyBorder="1" applyAlignment="1">
      <alignment horizontal="right" wrapText="1"/>
    </xf>
    <xf numFmtId="38" fontId="13" fillId="0" borderId="0" xfId="1" applyNumberFormat="1" applyFont="1" applyFill="1" applyBorder="1" applyAlignment="1">
      <alignment horizontal="center" vertical="center" wrapText="1"/>
    </xf>
    <xf numFmtId="40" fontId="8" fillId="0" borderId="0" xfId="1" applyNumberFormat="1" applyFont="1" applyFill="1" applyBorder="1" applyAlignment="1">
      <alignment horizontal="right" vertical="center"/>
    </xf>
    <xf numFmtId="40" fontId="2" fillId="0" borderId="0" xfId="1" applyNumberFormat="1" applyFont="1" applyFill="1" applyAlignment="1">
      <alignment horizontal="center" vertical="center"/>
    </xf>
    <xf numFmtId="49" fontId="5" fillId="0" borderId="0" xfId="1" applyNumberFormat="1" applyFont="1" applyFill="1" applyAlignment="1">
      <alignment horizontal="left"/>
    </xf>
    <xf numFmtId="49" fontId="5" fillId="0" borderId="0" xfId="1" applyNumberFormat="1" applyFont="1" applyFill="1" applyAlignment="1">
      <alignment horizontal="center" vertical="center"/>
    </xf>
    <xf numFmtId="40" fontId="2" fillId="0" borderId="0" xfId="1" applyNumberFormat="1" applyFont="1" applyFill="1"/>
    <xf numFmtId="0" fontId="2" fillId="0" borderId="0" xfId="1" applyFont="1" applyFill="1" applyAlignment="1"/>
    <xf numFmtId="43" fontId="15" fillId="0" borderId="0" xfId="1" applyNumberFormat="1" applyFont="1" applyAlignment="1">
      <alignment vertical="top" wrapText="1"/>
    </xf>
    <xf numFmtId="3" fontId="15" fillId="0" borderId="0" xfId="1" applyNumberFormat="1" applyFont="1" applyAlignment="1">
      <alignment vertical="top" wrapText="1"/>
    </xf>
    <xf numFmtId="43" fontId="14" fillId="0" borderId="0" xfId="1" applyNumberFormat="1" applyFont="1" applyAlignment="1">
      <alignment horizontal="center" vertical="top"/>
    </xf>
    <xf numFmtId="43" fontId="14" fillId="0" borderId="0" xfId="1" applyNumberFormat="1" applyFont="1" applyAlignment="1">
      <alignment horizontal="center" vertical="top" wrapText="1"/>
    </xf>
    <xf numFmtId="43" fontId="15" fillId="0" borderId="0" xfId="0" applyNumberFormat="1" applyFont="1" applyAlignment="1">
      <alignment horizontal="center" vertical="top" wrapText="1"/>
    </xf>
    <xf numFmtId="43" fontId="15" fillId="0" borderId="0" xfId="1" applyNumberFormat="1" applyFont="1" applyAlignment="1">
      <alignment horizontal="center" vertical="center" wrapText="1"/>
    </xf>
    <xf numFmtId="43" fontId="15" fillId="0" borderId="0" xfId="1" applyNumberFormat="1" applyFont="1" applyAlignment="1">
      <alignment horizontal="right" vertical="top" wrapText="1"/>
    </xf>
    <xf numFmtId="43" fontId="14" fillId="0" borderId="0" xfId="1" applyNumberFormat="1" applyFont="1" applyAlignment="1">
      <alignment horizontal="center" vertical="center" wrapText="1"/>
    </xf>
    <xf numFmtId="43" fontId="15" fillId="0" borderId="0" xfId="0" applyNumberFormat="1" applyFont="1" applyAlignment="1">
      <alignment horizontal="right" vertical="top" wrapText="1"/>
    </xf>
    <xf numFmtId="168" fontId="16" fillId="0" borderId="0" xfId="1" applyNumberFormat="1" applyFont="1" applyAlignment="1">
      <alignment horizontal="right" vertical="top" wrapText="1"/>
    </xf>
    <xf numFmtId="168" fontId="14" fillId="0" borderId="0" xfId="1" applyNumberFormat="1" applyFont="1" applyAlignment="1">
      <alignment horizontal="center" vertical="top" wrapText="1"/>
    </xf>
    <xf numFmtId="168" fontId="15" fillId="0" borderId="0" xfId="1" applyNumberFormat="1" applyFont="1" applyAlignment="1">
      <alignment vertical="top" wrapText="1"/>
    </xf>
    <xf numFmtId="43" fontId="16" fillId="0" borderId="0" xfId="1" applyNumberFormat="1" applyFont="1" applyAlignment="1">
      <alignment horizontal="center" vertical="center" wrapText="1"/>
    </xf>
    <xf numFmtId="168" fontId="14" fillId="0" borderId="0" xfId="0" applyNumberFormat="1" applyFont="1" applyBorder="1" applyAlignment="1">
      <alignment horizontal="right" vertical="top" wrapText="1"/>
    </xf>
    <xf numFmtId="43" fontId="16" fillId="0" borderId="0" xfId="1" applyNumberFormat="1" applyFont="1" applyAlignment="1">
      <alignment vertical="top" wrapText="1"/>
    </xf>
    <xf numFmtId="168" fontId="14" fillId="0" borderId="1" xfId="1" applyNumberFormat="1" applyFont="1" applyBorder="1" applyAlignment="1">
      <alignment horizontal="center" vertical="top"/>
    </xf>
    <xf numFmtId="43" fontId="14" fillId="0" borderId="5" xfId="1" applyNumberFormat="1" applyFont="1" applyBorder="1" applyAlignment="1">
      <alignment horizontal="center" vertical="top" wrapText="1"/>
    </xf>
    <xf numFmtId="1" fontId="15" fillId="0" borderId="5" xfId="1" applyNumberFormat="1" applyFont="1" applyBorder="1" applyAlignment="1">
      <alignment horizontal="center" vertical="center" wrapText="1"/>
    </xf>
    <xf numFmtId="43" fontId="15" fillId="0" borderId="5" xfId="1" applyNumberFormat="1" applyFont="1" applyBorder="1" applyAlignment="1">
      <alignment vertical="top" wrapText="1"/>
    </xf>
    <xf numFmtId="43" fontId="15" fillId="0" borderId="0" xfId="0" applyNumberFormat="1" applyFont="1" applyAlignment="1">
      <alignment vertical="top" wrapText="1"/>
    </xf>
    <xf numFmtId="0" fontId="18" fillId="0" borderId="1" xfId="0" applyFont="1" applyBorder="1"/>
    <xf numFmtId="169" fontId="18" fillId="0" borderId="1" xfId="0" applyNumberFormat="1" applyFont="1" applyBorder="1" applyAlignment="1">
      <alignment horizontal="right"/>
    </xf>
    <xf numFmtId="2" fontId="15" fillId="0" borderId="1" xfId="1" applyNumberFormat="1" applyFont="1" applyBorder="1" applyAlignment="1">
      <alignment horizontal="right" vertical="center" wrapText="1"/>
    </xf>
    <xf numFmtId="2" fontId="15" fillId="0" borderId="5" xfId="1" applyNumberFormat="1" applyFont="1" applyBorder="1" applyAlignment="1">
      <alignment horizontal="right" vertical="center" wrapText="1"/>
    </xf>
    <xf numFmtId="0" fontId="18" fillId="0" borderId="12" xfId="0" applyFont="1" applyBorder="1"/>
    <xf numFmtId="169" fontId="18" fillId="0" borderId="12" xfId="0" applyNumberFormat="1" applyFont="1" applyBorder="1" applyAlignment="1">
      <alignment horizontal="right"/>
    </xf>
    <xf numFmtId="2" fontId="15" fillId="3" borderId="1" xfId="1" applyNumberFormat="1" applyFont="1" applyFill="1" applyBorder="1" applyAlignment="1">
      <alignment horizontal="right" vertical="top" wrapText="1"/>
    </xf>
    <xf numFmtId="2" fontId="15" fillId="3" borderId="12" xfId="1" applyNumberFormat="1" applyFont="1" applyFill="1" applyBorder="1" applyAlignment="1">
      <alignment horizontal="right" vertical="top" wrapText="1"/>
    </xf>
    <xf numFmtId="168" fontId="15" fillId="0" borderId="12" xfId="1" applyNumberFormat="1" applyFont="1" applyBorder="1" applyAlignment="1">
      <alignment horizontal="center" vertical="top"/>
    </xf>
    <xf numFmtId="0" fontId="18" fillId="0" borderId="4" xfId="0" applyFont="1" applyBorder="1" applyAlignment="1">
      <alignment vertical="center"/>
    </xf>
    <xf numFmtId="169" fontId="18" fillId="0" borderId="11" xfId="0" applyNumberFormat="1" applyFont="1" applyBorder="1" applyAlignment="1">
      <alignment horizontal="right"/>
    </xf>
    <xf numFmtId="169" fontId="15" fillId="4" borderId="4" xfId="0" applyNumberFormat="1" applyFont="1" applyFill="1" applyBorder="1" applyAlignment="1">
      <alignment horizontal="right" vertical="center" wrapText="1"/>
    </xf>
    <xf numFmtId="3" fontId="15" fillId="4" borderId="4" xfId="0" applyNumberFormat="1" applyFont="1" applyFill="1" applyBorder="1" applyAlignment="1">
      <alignment horizontal="center" vertical="center" wrapText="1"/>
    </xf>
    <xf numFmtId="43" fontId="15" fillId="3" borderId="1" xfId="1" applyNumberFormat="1" applyFont="1" applyFill="1" applyBorder="1" applyAlignment="1">
      <alignment vertical="center" wrapText="1"/>
    </xf>
    <xf numFmtId="168" fontId="15" fillId="0" borderId="1" xfId="1" applyNumberFormat="1" applyFont="1" applyBorder="1" applyAlignment="1">
      <alignment horizontal="center" vertical="top"/>
    </xf>
    <xf numFmtId="0" fontId="18" fillId="0" borderId="1" xfId="0" applyFont="1" applyBorder="1" applyAlignment="1">
      <alignment horizontal="center" vertical="center"/>
    </xf>
    <xf numFmtId="2" fontId="15" fillId="4" borderId="4" xfId="0" applyNumberFormat="1" applyFont="1" applyFill="1" applyBorder="1" applyAlignment="1">
      <alignment horizontal="right" vertical="top" wrapText="1"/>
    </xf>
    <xf numFmtId="168" fontId="19" fillId="0" borderId="1" xfId="1" applyNumberFormat="1" applyFont="1" applyBorder="1" applyAlignment="1">
      <alignment horizontal="center" vertical="top"/>
    </xf>
    <xf numFmtId="0" fontId="20" fillId="0" borderId="1" xfId="9" applyFont="1" applyFill="1" applyBorder="1" applyAlignment="1"/>
    <xf numFmtId="169" fontId="20" fillId="0" borderId="1" xfId="9" applyNumberFormat="1" applyFont="1" applyFill="1" applyBorder="1" applyAlignment="1">
      <alignment horizontal="right"/>
    </xf>
    <xf numFmtId="0" fontId="18" fillId="0" borderId="4" xfId="0" applyFont="1" applyBorder="1"/>
    <xf numFmtId="0" fontId="18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43" fontId="15" fillId="4" borderId="1" xfId="0" applyNumberFormat="1" applyFont="1" applyFill="1" applyBorder="1" applyAlignment="1">
      <alignment vertical="top" wrapText="1"/>
    </xf>
    <xf numFmtId="0" fontId="20" fillId="0" borderId="1" xfId="9" applyFont="1" applyFill="1" applyBorder="1"/>
    <xf numFmtId="3" fontId="21" fillId="0" borderId="4" xfId="0" applyNumberFormat="1" applyFont="1" applyBorder="1" applyAlignment="1">
      <alignment horizontal="center" vertical="center" wrapText="1"/>
    </xf>
    <xf numFmtId="43" fontId="15" fillId="3" borderId="1" xfId="1" applyNumberFormat="1" applyFont="1" applyFill="1" applyBorder="1" applyAlignment="1">
      <alignment horizontal="center" vertical="center" wrapText="1"/>
    </xf>
    <xf numFmtId="43" fontId="15" fillId="3" borderId="12" xfId="1" applyNumberFormat="1" applyFont="1" applyFill="1" applyBorder="1" applyAlignment="1">
      <alignment horizontal="center" vertical="center" wrapText="1"/>
    </xf>
    <xf numFmtId="43" fontId="14" fillId="0" borderId="1" xfId="1" applyNumberFormat="1" applyFont="1" applyBorder="1" applyAlignment="1">
      <alignment vertical="top" wrapText="1"/>
    </xf>
    <xf numFmtId="2" fontId="14" fillId="0" borderId="1" xfId="1" applyNumberFormat="1" applyFont="1" applyBorder="1" applyAlignment="1">
      <alignment horizontal="center" vertical="center" wrapText="1"/>
    </xf>
    <xf numFmtId="2" fontId="14" fillId="0" borderId="1" xfId="1" applyNumberFormat="1" applyFont="1" applyBorder="1" applyAlignment="1">
      <alignment horizontal="center" vertical="top" wrapText="1"/>
    </xf>
    <xf numFmtId="2" fontId="14" fillId="0" borderId="1" xfId="1" applyNumberFormat="1" applyFont="1" applyBorder="1" applyAlignment="1">
      <alignment horizontal="right" vertical="top" wrapText="1"/>
    </xf>
    <xf numFmtId="2" fontId="14" fillId="0" borderId="1" xfId="1" applyNumberFormat="1" applyFont="1" applyBorder="1" applyAlignment="1">
      <alignment vertical="top" wrapText="1"/>
    </xf>
    <xf numFmtId="43" fontId="14" fillId="0" borderId="1" xfId="1" applyNumberFormat="1" applyFont="1" applyBorder="1" applyAlignment="1">
      <alignment horizontal="center" vertical="top" wrapText="1"/>
    </xf>
    <xf numFmtId="1" fontId="14" fillId="0" borderId="1" xfId="1" applyNumberFormat="1" applyFont="1" applyBorder="1" applyAlignment="1">
      <alignment horizontal="center" vertical="center" wrapText="1"/>
    </xf>
    <xf numFmtId="43" fontId="15" fillId="0" borderId="1" xfId="1" applyNumberFormat="1" applyFont="1" applyBorder="1" applyAlignment="1">
      <alignment vertical="top" wrapText="1"/>
    </xf>
    <xf numFmtId="43" fontId="15" fillId="3" borderId="1" xfId="1" applyNumberFormat="1" applyFont="1" applyFill="1" applyBorder="1" applyAlignment="1">
      <alignment vertical="top" wrapText="1"/>
    </xf>
    <xf numFmtId="1" fontId="15" fillId="3" borderId="1" xfId="1" applyNumberFormat="1" applyFont="1" applyFill="1" applyBorder="1" applyAlignment="1">
      <alignment horizontal="center" vertical="center" wrapText="1"/>
    </xf>
    <xf numFmtId="3" fontId="15" fillId="3" borderId="1" xfId="1" applyNumberFormat="1" applyFont="1" applyFill="1" applyBorder="1" applyAlignment="1">
      <alignment horizontal="center" vertical="center" wrapText="1"/>
    </xf>
    <xf numFmtId="3" fontId="15" fillId="3" borderId="1" xfId="1" applyNumberFormat="1" applyFont="1" applyFill="1" applyBorder="1" applyAlignment="1">
      <alignment horizontal="center" vertical="top" wrapText="1"/>
    </xf>
    <xf numFmtId="168" fontId="14" fillId="0" borderId="1" xfId="1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/>
    </xf>
    <xf numFmtId="43" fontId="15" fillId="3" borderId="1" xfId="1" applyNumberFormat="1" applyFont="1" applyFill="1" applyBorder="1" applyAlignment="1">
      <alignment horizontal="center" vertical="top" wrapText="1"/>
    </xf>
    <xf numFmtId="3" fontId="19" fillId="3" borderId="1" xfId="1" applyNumberFormat="1" applyFont="1" applyFill="1" applyBorder="1" applyAlignment="1">
      <alignment vertical="center" wrapText="1"/>
    </xf>
    <xf numFmtId="0" fontId="20" fillId="0" borderId="1" xfId="9" applyFont="1" applyFill="1" applyBorder="1" applyAlignment="1">
      <alignment vertical="center"/>
    </xf>
    <xf numFmtId="3" fontId="21" fillId="0" borderId="1" xfId="0" applyNumberFormat="1" applyFont="1" applyBorder="1" applyAlignment="1">
      <alignment vertical="center" wrapText="1"/>
    </xf>
    <xf numFmtId="2" fontId="15" fillId="0" borderId="1" xfId="1" applyNumberFormat="1" applyFont="1" applyBorder="1" applyAlignment="1">
      <alignment horizontal="right" vertical="top" wrapText="1"/>
    </xf>
    <xf numFmtId="0" fontId="20" fillId="0" borderId="1" xfId="9" applyFont="1" applyFill="1" applyBorder="1" applyAlignment="1">
      <alignment horizontal="left"/>
    </xf>
    <xf numFmtId="3" fontId="19" fillId="3" borderId="12" xfId="1" applyNumberFormat="1" applyFont="1" applyFill="1" applyBorder="1" applyAlignment="1">
      <alignment horizontal="center" vertical="center" wrapText="1"/>
    </xf>
    <xf numFmtId="3" fontId="14" fillId="0" borderId="1" xfId="1" applyNumberFormat="1" applyFont="1" applyBorder="1" applyAlignment="1">
      <alignment horizontal="center" vertical="top"/>
    </xf>
    <xf numFmtId="3" fontId="14" fillId="0" borderId="1" xfId="1" applyNumberFormat="1" applyFont="1" applyBorder="1" applyAlignment="1">
      <alignment horizontal="center" vertical="top" wrapText="1"/>
    </xf>
    <xf numFmtId="3" fontId="14" fillId="0" borderId="1" xfId="1" applyNumberFormat="1" applyFont="1" applyBorder="1" applyAlignment="1">
      <alignment horizontal="center" vertical="center" wrapText="1"/>
    </xf>
    <xf numFmtId="3" fontId="15" fillId="0" borderId="1" xfId="1" applyNumberFormat="1" applyFont="1" applyBorder="1" applyAlignment="1">
      <alignment horizontal="center" vertical="top"/>
    </xf>
    <xf numFmtId="3" fontId="15" fillId="0" borderId="1" xfId="0" applyNumberFormat="1" applyFont="1" applyBorder="1" applyAlignment="1">
      <alignment vertical="top" wrapText="1"/>
    </xf>
    <xf numFmtId="3" fontId="15" fillId="0" borderId="1" xfId="1" applyNumberFormat="1" applyFont="1" applyBorder="1" applyAlignment="1">
      <alignment horizontal="center" vertical="center" wrapText="1"/>
    </xf>
    <xf numFmtId="2" fontId="19" fillId="0" borderId="1" xfId="1" applyNumberFormat="1" applyFont="1" applyBorder="1" applyAlignment="1">
      <alignment horizontal="right" vertical="top" wrapText="1"/>
    </xf>
    <xf numFmtId="3" fontId="15" fillId="0" borderId="1" xfId="1" applyNumberFormat="1" applyFont="1" applyBorder="1" applyAlignment="1">
      <alignment vertical="top" wrapText="1"/>
    </xf>
    <xf numFmtId="3" fontId="14" fillId="0" borderId="1" xfId="1" applyNumberFormat="1" applyFont="1" applyBorder="1" applyAlignment="1">
      <alignment vertical="top" wrapText="1"/>
    </xf>
    <xf numFmtId="3" fontId="15" fillId="0" borderId="1" xfId="1" applyNumberFormat="1" applyFont="1" applyBorder="1" applyAlignment="1">
      <alignment horizontal="center" vertical="top" wrapText="1"/>
    </xf>
    <xf numFmtId="43" fontId="14" fillId="0" borderId="4" xfId="0" applyNumberFormat="1" applyFont="1" applyBorder="1" applyAlignment="1">
      <alignment horizontal="right" vertical="top" wrapText="1"/>
    </xf>
    <xf numFmtId="3" fontId="22" fillId="0" borderId="0" xfId="0" applyNumberFormat="1" applyFont="1" applyAlignment="1">
      <alignment vertical="top" wrapText="1"/>
    </xf>
    <xf numFmtId="43" fontId="14" fillId="0" borderId="11" xfId="0" applyNumberFormat="1" applyFont="1" applyBorder="1" applyAlignment="1">
      <alignment horizontal="right" vertical="top" wrapText="1"/>
    </xf>
    <xf numFmtId="43" fontId="15" fillId="0" borderId="0" xfId="0" applyNumberFormat="1" applyFont="1" applyAlignment="1">
      <alignment horizontal="center" vertical="top"/>
    </xf>
    <xf numFmtId="43" fontId="14" fillId="0" borderId="0" xfId="0" applyNumberFormat="1" applyFont="1" applyAlignment="1">
      <alignment horizontal="right" vertical="top" wrapText="1"/>
    </xf>
    <xf numFmtId="43" fontId="15" fillId="0" borderId="0" xfId="1" applyNumberFormat="1" applyFont="1" applyAlignment="1">
      <alignment horizontal="center" vertical="top"/>
    </xf>
    <xf numFmtId="43" fontId="14" fillId="0" borderId="0" xfId="1" applyNumberFormat="1" applyFont="1" applyAlignment="1">
      <alignment horizontal="right" vertical="top" wrapText="1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wrapText="1"/>
    </xf>
    <xf numFmtId="0" fontId="2" fillId="0" borderId="0" xfId="1" applyFont="1" applyFill="1" applyAlignment="1">
      <alignment horizontal="left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40" fontId="8" fillId="0" borderId="5" xfId="1" applyNumberFormat="1" applyFont="1" applyFill="1" applyBorder="1" applyAlignment="1">
      <alignment horizontal="right" vertical="center"/>
    </xf>
    <xf numFmtId="40" fontId="8" fillId="0" borderId="12" xfId="1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left" wrapText="1"/>
    </xf>
    <xf numFmtId="0" fontId="8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left"/>
    </xf>
    <xf numFmtId="0" fontId="2" fillId="0" borderId="3" xfId="1" applyFont="1" applyFill="1" applyBorder="1" applyAlignment="1">
      <alignment horizontal="left"/>
    </xf>
    <xf numFmtId="0" fontId="2" fillId="0" borderId="4" xfId="1" applyFont="1" applyFill="1" applyBorder="1" applyAlignment="1">
      <alignment horizontal="left"/>
    </xf>
    <xf numFmtId="0" fontId="2" fillId="0" borderId="1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left" wrapText="1"/>
    </xf>
    <xf numFmtId="0" fontId="2" fillId="0" borderId="3" xfId="1" applyFont="1" applyFill="1" applyBorder="1" applyAlignment="1">
      <alignment horizontal="left" wrapText="1"/>
    </xf>
    <xf numFmtId="0" fontId="5" fillId="0" borderId="2" xfId="1" applyFont="1" applyFill="1" applyBorder="1" applyAlignment="1">
      <alignment horizontal="left"/>
    </xf>
    <xf numFmtId="0" fontId="5" fillId="0" borderId="3" xfId="1" applyFont="1" applyFill="1" applyBorder="1" applyAlignment="1">
      <alignment horizontal="left"/>
    </xf>
    <xf numFmtId="0" fontId="5" fillId="0" borderId="4" xfId="1" applyFont="1" applyFill="1" applyBorder="1" applyAlignment="1">
      <alignment horizontal="left"/>
    </xf>
    <xf numFmtId="0" fontId="8" fillId="0" borderId="1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wrapText="1"/>
    </xf>
    <xf numFmtId="0" fontId="8" fillId="0" borderId="2" xfId="1" applyFont="1" applyFill="1" applyBorder="1" applyAlignment="1">
      <alignment horizontal="center"/>
    </xf>
    <xf numFmtId="0" fontId="8" fillId="0" borderId="3" xfId="1" applyFont="1" applyFill="1" applyBorder="1" applyAlignment="1">
      <alignment horizontal="center"/>
    </xf>
    <xf numFmtId="0" fontId="8" fillId="0" borderId="4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left" vertical="top" wrapText="1"/>
    </xf>
    <xf numFmtId="0" fontId="5" fillId="0" borderId="3" xfId="1" applyFont="1" applyFill="1" applyBorder="1" applyAlignment="1">
      <alignment horizontal="left" vertical="top" wrapText="1"/>
    </xf>
    <xf numFmtId="0" fontId="5" fillId="0" borderId="4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left" wrapText="1"/>
    </xf>
    <xf numFmtId="0" fontId="10" fillId="0" borderId="1" xfId="1" applyFont="1" applyFill="1" applyBorder="1" applyAlignment="1">
      <alignment vertical="center" wrapText="1"/>
    </xf>
    <xf numFmtId="0" fontId="5" fillId="0" borderId="2" xfId="1" applyFont="1" applyFill="1" applyBorder="1" applyAlignment="1">
      <alignment horizontal="left" wrapText="1"/>
    </xf>
    <xf numFmtId="0" fontId="5" fillId="0" borderId="3" xfId="1" applyFont="1" applyFill="1" applyBorder="1" applyAlignment="1">
      <alignment horizontal="left" wrapText="1"/>
    </xf>
    <xf numFmtId="0" fontId="5" fillId="0" borderId="4" xfId="1" applyFont="1" applyFill="1" applyBorder="1" applyAlignment="1">
      <alignment horizontal="left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/>
    </xf>
    <xf numFmtId="0" fontId="5" fillId="0" borderId="1" xfId="1" applyFont="1" applyFill="1" applyBorder="1" applyAlignment="1">
      <alignment horizontal="left" vertical="top" wrapText="1"/>
    </xf>
    <xf numFmtId="0" fontId="8" fillId="0" borderId="2" xfId="1" applyFont="1" applyFill="1" applyBorder="1" applyAlignment="1">
      <alignment horizontal="right" vertical="center" wrapText="1"/>
    </xf>
    <xf numFmtId="0" fontId="8" fillId="0" borderId="3" xfId="1" applyFont="1" applyFill="1" applyBorder="1" applyAlignment="1">
      <alignment horizontal="right" vertical="center" wrapText="1"/>
    </xf>
    <xf numFmtId="0" fontId="8" fillId="0" borderId="4" xfId="1" applyFont="1" applyFill="1" applyBorder="1" applyAlignment="1">
      <alignment horizontal="right" vertical="center" wrapText="1"/>
    </xf>
    <xf numFmtId="38" fontId="13" fillId="0" borderId="2" xfId="1" applyNumberFormat="1" applyFont="1" applyFill="1" applyBorder="1" applyAlignment="1">
      <alignment horizontal="right" wrapText="1"/>
    </xf>
    <xf numFmtId="38" fontId="13" fillId="0" borderId="3" xfId="1" applyNumberFormat="1" applyFont="1" applyFill="1" applyBorder="1" applyAlignment="1">
      <alignment horizontal="right" wrapText="1"/>
    </xf>
    <xf numFmtId="38" fontId="13" fillId="0" borderId="4" xfId="1" applyNumberFormat="1" applyFont="1" applyFill="1" applyBorder="1" applyAlignment="1">
      <alignment horizontal="right" wrapText="1"/>
    </xf>
    <xf numFmtId="0" fontId="5" fillId="0" borderId="2" xfId="1" applyFont="1" applyFill="1" applyBorder="1" applyAlignment="1">
      <alignment horizontal="right" wrapText="1"/>
    </xf>
    <xf numFmtId="0" fontId="5" fillId="0" borderId="3" xfId="1" applyFont="1" applyFill="1" applyBorder="1" applyAlignment="1">
      <alignment horizontal="right" wrapText="1"/>
    </xf>
    <xf numFmtId="0" fontId="5" fillId="0" borderId="4" xfId="1" applyFont="1" applyFill="1" applyBorder="1" applyAlignment="1">
      <alignment horizontal="right" wrapText="1"/>
    </xf>
    <xf numFmtId="0" fontId="5" fillId="0" borderId="1" xfId="1" applyFont="1" applyFill="1" applyBorder="1" applyAlignment="1">
      <alignment horizontal="right" vertical="center" wrapText="1"/>
    </xf>
    <xf numFmtId="38" fontId="11" fillId="0" borderId="2" xfId="1" applyNumberFormat="1" applyFont="1" applyFill="1" applyBorder="1" applyAlignment="1">
      <alignment horizontal="center"/>
    </xf>
    <xf numFmtId="38" fontId="11" fillId="0" borderId="3" xfId="1" applyNumberFormat="1" applyFont="1" applyFill="1" applyBorder="1" applyAlignment="1">
      <alignment horizontal="center"/>
    </xf>
    <xf numFmtId="38" fontId="11" fillId="0" borderId="4" xfId="1" applyNumberFormat="1" applyFont="1" applyFill="1" applyBorder="1" applyAlignment="1">
      <alignment horizontal="center"/>
    </xf>
    <xf numFmtId="38" fontId="11" fillId="0" borderId="2" xfId="1" applyNumberFormat="1" applyFont="1" applyFill="1" applyBorder="1" applyAlignment="1">
      <alignment horizontal="right"/>
    </xf>
    <xf numFmtId="38" fontId="11" fillId="0" borderId="3" xfId="1" applyNumberFormat="1" applyFont="1" applyFill="1" applyBorder="1" applyAlignment="1">
      <alignment horizontal="right"/>
    </xf>
    <xf numFmtId="43" fontId="17" fillId="0" borderId="2" xfId="0" applyNumberFormat="1" applyFont="1" applyBorder="1" applyAlignment="1">
      <alignment horizontal="right" vertical="top" wrapText="1"/>
    </xf>
    <xf numFmtId="43" fontId="17" fillId="0" borderId="3" xfId="0" applyNumberFormat="1" applyFont="1" applyBorder="1" applyAlignment="1">
      <alignment horizontal="right" vertical="top" wrapText="1"/>
    </xf>
    <xf numFmtId="43" fontId="17" fillId="0" borderId="14" xfId="0" applyNumberFormat="1" applyFont="1" applyBorder="1" applyAlignment="1">
      <alignment horizontal="right" vertical="top" wrapText="1"/>
    </xf>
    <xf numFmtId="43" fontId="15" fillId="0" borderId="2" xfId="0" applyNumberFormat="1" applyFont="1" applyBorder="1" applyAlignment="1">
      <alignment horizontal="right" vertical="top" wrapText="1"/>
    </xf>
    <xf numFmtId="43" fontId="15" fillId="0" borderId="3" xfId="0" applyNumberFormat="1" applyFont="1" applyBorder="1" applyAlignment="1">
      <alignment horizontal="right" vertical="top" wrapText="1"/>
    </xf>
    <xf numFmtId="43" fontId="15" fillId="0" borderId="4" xfId="0" applyNumberFormat="1" applyFont="1" applyBorder="1" applyAlignment="1">
      <alignment horizontal="right" vertical="top" wrapText="1"/>
    </xf>
    <xf numFmtId="43" fontId="14" fillId="0" borderId="2" xfId="0" applyNumberFormat="1" applyFont="1" applyBorder="1" applyAlignment="1">
      <alignment horizontal="right" vertical="top" wrapText="1"/>
    </xf>
    <xf numFmtId="43" fontId="14" fillId="0" borderId="3" xfId="0" applyNumberFormat="1" applyFont="1" applyBorder="1" applyAlignment="1">
      <alignment horizontal="right" vertical="top" wrapText="1"/>
    </xf>
    <xf numFmtId="43" fontId="14" fillId="0" borderId="14" xfId="0" applyNumberFormat="1" applyFont="1" applyBorder="1" applyAlignment="1">
      <alignment horizontal="right" vertical="top" wrapText="1"/>
    </xf>
    <xf numFmtId="43" fontId="15" fillId="0" borderId="0" xfId="0" applyNumberFormat="1" applyFont="1" applyAlignment="1">
      <alignment horizontal="center" vertical="center" wrapText="1"/>
    </xf>
    <xf numFmtId="168" fontId="15" fillId="0" borderId="5" xfId="1" applyNumberFormat="1" applyFont="1" applyBorder="1" applyAlignment="1">
      <alignment horizontal="center" vertical="top"/>
    </xf>
    <xf numFmtId="168" fontId="15" fillId="0" borderId="12" xfId="1" applyNumberFormat="1" applyFont="1" applyBorder="1" applyAlignment="1">
      <alignment horizontal="center" vertical="top"/>
    </xf>
    <xf numFmtId="0" fontId="18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168" fontId="19" fillId="0" borderId="5" xfId="1" applyNumberFormat="1" applyFont="1" applyBorder="1" applyAlignment="1">
      <alignment horizontal="center" vertical="top"/>
    </xf>
    <xf numFmtId="168" fontId="19" fillId="0" borderId="13" xfId="1" applyNumberFormat="1" applyFont="1" applyBorder="1" applyAlignment="1">
      <alignment horizontal="center" vertical="top"/>
    </xf>
    <xf numFmtId="168" fontId="19" fillId="0" borderId="12" xfId="1" applyNumberFormat="1" applyFont="1" applyBorder="1" applyAlignment="1">
      <alignment horizontal="center" vertical="top"/>
    </xf>
    <xf numFmtId="0" fontId="18" fillId="0" borderId="13" xfId="0" applyFont="1" applyBorder="1" applyAlignment="1">
      <alignment horizontal="center" vertical="center"/>
    </xf>
    <xf numFmtId="43" fontId="16" fillId="0" borderId="2" xfId="0" applyNumberFormat="1" applyFont="1" applyBorder="1" applyAlignment="1">
      <alignment horizontal="right" vertical="top" wrapText="1"/>
    </xf>
    <xf numFmtId="43" fontId="16" fillId="0" borderId="3" xfId="0" applyNumberFormat="1" applyFont="1" applyBorder="1" applyAlignment="1">
      <alignment horizontal="right" vertical="top" wrapText="1"/>
    </xf>
    <xf numFmtId="43" fontId="16" fillId="0" borderId="14" xfId="0" applyNumberFormat="1" applyFont="1" applyBorder="1" applyAlignment="1">
      <alignment horizontal="right" vertical="top" wrapText="1"/>
    </xf>
    <xf numFmtId="43" fontId="15" fillId="0" borderId="1" xfId="1" applyNumberFormat="1" applyFont="1" applyBorder="1" applyAlignment="1">
      <alignment horizontal="center" vertical="top" wrapText="1"/>
    </xf>
    <xf numFmtId="43" fontId="15" fillId="0" borderId="1" xfId="1" applyNumberFormat="1" applyFont="1" applyBorder="1" applyAlignment="1">
      <alignment horizontal="center" vertical="center" wrapText="1"/>
    </xf>
    <xf numFmtId="43" fontId="15" fillId="0" borderId="5" xfId="1" applyNumberFormat="1" applyFont="1" applyBorder="1" applyAlignment="1">
      <alignment horizontal="center" vertical="center" wrapText="1"/>
    </xf>
    <xf numFmtId="43" fontId="15" fillId="0" borderId="12" xfId="1" applyNumberFormat="1" applyFont="1" applyBorder="1" applyAlignment="1">
      <alignment horizontal="center" vertical="center" wrapText="1"/>
    </xf>
    <xf numFmtId="168" fontId="15" fillId="0" borderId="1" xfId="1" applyNumberFormat="1" applyFont="1" applyBorder="1" applyAlignment="1">
      <alignment horizontal="center" vertical="top"/>
    </xf>
    <xf numFmtId="43" fontId="15" fillId="3" borderId="5" xfId="1" applyNumberFormat="1" applyFont="1" applyFill="1" applyBorder="1" applyAlignment="1">
      <alignment horizontal="center" vertical="center" wrapText="1"/>
    </xf>
    <xf numFmtId="43" fontId="15" fillId="3" borderId="12" xfId="1" applyNumberFormat="1" applyFont="1" applyFill="1" applyBorder="1" applyAlignment="1">
      <alignment horizontal="center" vertical="center" wrapText="1"/>
    </xf>
    <xf numFmtId="43" fontId="16" fillId="0" borderId="0" xfId="1" applyNumberFormat="1" applyFont="1" applyAlignment="1">
      <alignment vertical="top" wrapText="1"/>
    </xf>
    <xf numFmtId="43" fontId="17" fillId="0" borderId="0" xfId="1" applyNumberFormat="1" applyFont="1" applyAlignment="1">
      <alignment vertical="top" wrapText="1"/>
    </xf>
    <xf numFmtId="43" fontId="16" fillId="0" borderId="0" xfId="1" applyNumberFormat="1" applyFont="1" applyAlignment="1">
      <alignment horizontal="left" vertical="top" wrapText="1"/>
    </xf>
    <xf numFmtId="43" fontId="15" fillId="0" borderId="5" xfId="1" applyNumberFormat="1" applyFont="1" applyBorder="1" applyAlignment="1">
      <alignment horizontal="center" vertical="top" wrapText="1"/>
    </xf>
    <xf numFmtId="43" fontId="15" fillId="0" borderId="12" xfId="1" applyNumberFormat="1" applyFont="1" applyBorder="1" applyAlignment="1">
      <alignment horizontal="center" vertical="top" wrapText="1"/>
    </xf>
    <xf numFmtId="43" fontId="14" fillId="0" borderId="0" xfId="1" applyNumberFormat="1" applyFont="1" applyAlignment="1">
      <alignment horizontal="center" vertical="top" wrapText="1"/>
    </xf>
    <xf numFmtId="43" fontId="14" fillId="2" borderId="0" xfId="0" applyNumberFormat="1" applyFont="1" applyFill="1" applyAlignment="1">
      <alignment horizontal="center" vertical="top" wrapText="1"/>
    </xf>
    <xf numFmtId="43" fontId="15" fillId="0" borderId="0" xfId="1" applyNumberFormat="1" applyFont="1" applyAlignment="1">
      <alignment horizontal="left" vertical="top" wrapText="1"/>
    </xf>
    <xf numFmtId="43" fontId="16" fillId="0" borderId="0" xfId="0" applyNumberFormat="1" applyFont="1" applyAlignment="1">
      <alignment horizontal="left" vertical="top" wrapText="1"/>
    </xf>
  </cellXfs>
  <cellStyles count="30">
    <cellStyle name="Денежный 2" xfId="8"/>
    <cellStyle name="Денежный 2 2" xfId="10"/>
    <cellStyle name="Обычный" xfId="0" builtinId="0"/>
    <cellStyle name="Обычный 10" xfId="11"/>
    <cellStyle name="Обычный 11" xfId="12"/>
    <cellStyle name="Обычный 12" xfId="13"/>
    <cellStyle name="Обычный 13" xfId="14"/>
    <cellStyle name="Обычный 14" xfId="15"/>
    <cellStyle name="Обычный 15" xfId="16"/>
    <cellStyle name="Обычный 16" xfId="17"/>
    <cellStyle name="Обычный 16 2" xfId="18"/>
    <cellStyle name="Обычный 17" xfId="9"/>
    <cellStyle name="Обычный 18" xfId="19"/>
    <cellStyle name="Обычный 19" xfId="20"/>
    <cellStyle name="Обычный 2" xfId="2"/>
    <cellStyle name="Обычный 2 2" xfId="1"/>
    <cellStyle name="Обычный 2 3" xfId="21"/>
    <cellStyle name="Обычный 3" xfId="4"/>
    <cellStyle name="Обычный 3 2" xfId="22"/>
    <cellStyle name="Обычный 4" xfId="23"/>
    <cellStyle name="Обычный 4 2" xfId="24"/>
    <cellStyle name="Обычный 5" xfId="25"/>
    <cellStyle name="Обычный 6" xfId="26"/>
    <cellStyle name="Обычный 7" xfId="27"/>
    <cellStyle name="Обычный 8" xfId="28"/>
    <cellStyle name="Обычный 9" xfId="29"/>
    <cellStyle name="Процентный 2" xfId="7"/>
    <cellStyle name="Финансовый 2" xfId="5"/>
    <cellStyle name="Финансовый 2 2" xfId="3"/>
    <cellStyle name="Финансовый 2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0"/>
  <sheetViews>
    <sheetView tabSelected="1" workbookViewId="0">
      <selection sqref="A1:XFD1048576"/>
    </sheetView>
  </sheetViews>
  <sheetFormatPr defaultRowHeight="12.75" x14ac:dyDescent="0.2"/>
  <cols>
    <col min="1" max="1" width="10" style="69" customWidth="1"/>
    <col min="2" max="2" width="9.140625" style="1" customWidth="1"/>
    <col min="3" max="3" width="52.7109375" style="1" customWidth="1"/>
    <col min="4" max="4" width="8" style="24" customWidth="1"/>
    <col min="5" max="5" width="15.5703125" style="4" customWidth="1"/>
    <col min="6" max="6" width="9.5703125" style="1" bestFit="1" customWidth="1"/>
    <col min="7" max="16384" width="9.140625" style="1"/>
  </cols>
  <sheetData>
    <row r="1" spans="1:5" ht="60.75" customHeight="1" x14ac:dyDescent="0.2">
      <c r="A1" s="156" t="s">
        <v>2</v>
      </c>
      <c r="B1" s="156"/>
      <c r="C1" s="156"/>
      <c r="D1" s="156"/>
      <c r="E1" s="156"/>
    </row>
    <row r="2" spans="1:5" x14ac:dyDescent="0.2">
      <c r="A2" s="157" t="s">
        <v>3</v>
      </c>
      <c r="B2" s="157"/>
      <c r="C2" s="2">
        <f>C3+C4</f>
        <v>4097.72</v>
      </c>
      <c r="D2" s="3"/>
    </row>
    <row r="3" spans="1:5" x14ac:dyDescent="0.2">
      <c r="A3" s="158" t="s">
        <v>4</v>
      </c>
      <c r="B3" s="158"/>
      <c r="C3" s="5">
        <v>4097.72</v>
      </c>
      <c r="D3" s="3"/>
      <c r="E3" s="6"/>
    </row>
    <row r="4" spans="1:5" x14ac:dyDescent="0.2">
      <c r="A4" s="158" t="s">
        <v>5</v>
      </c>
      <c r="B4" s="158"/>
      <c r="C4" s="5">
        <v>0</v>
      </c>
      <c r="D4" s="3"/>
      <c r="E4" s="6"/>
    </row>
    <row r="5" spans="1:5" x14ac:dyDescent="0.2">
      <c r="A5" s="7"/>
      <c r="B5" s="8"/>
      <c r="C5" s="9"/>
      <c r="D5" s="3"/>
      <c r="E5" s="6"/>
    </row>
    <row r="6" spans="1:5" x14ac:dyDescent="0.2">
      <c r="A6" s="159" t="s">
        <v>6</v>
      </c>
      <c r="B6" s="160"/>
      <c r="C6" s="161"/>
      <c r="D6" s="165" t="s">
        <v>7</v>
      </c>
      <c r="E6" s="167">
        <f>E15+E19+E27</f>
        <v>2460970.4900000002</v>
      </c>
    </row>
    <row r="7" spans="1:5" x14ac:dyDescent="0.2">
      <c r="A7" s="162"/>
      <c r="B7" s="163"/>
      <c r="C7" s="164"/>
      <c r="D7" s="166"/>
      <c r="E7" s="168"/>
    </row>
    <row r="8" spans="1:5" x14ac:dyDescent="0.2">
      <c r="A8" s="170" t="s">
        <v>8</v>
      </c>
      <c r="B8" s="170"/>
      <c r="C8" s="170"/>
      <c r="D8" s="170"/>
      <c r="E8" s="170"/>
    </row>
    <row r="9" spans="1:5" ht="12.75" customHeight="1" x14ac:dyDescent="0.2">
      <c r="A9" s="171" t="s">
        <v>9</v>
      </c>
      <c r="B9" s="172"/>
      <c r="C9" s="173"/>
      <c r="D9" s="10"/>
      <c r="E9" s="11">
        <v>558530.22</v>
      </c>
    </row>
    <row r="10" spans="1:5" x14ac:dyDescent="0.2">
      <c r="A10" s="174" t="s">
        <v>10</v>
      </c>
      <c r="B10" s="174"/>
      <c r="C10" s="174"/>
      <c r="D10" s="12">
        <v>1.99</v>
      </c>
      <c r="E10" s="11">
        <v>40819.61</v>
      </c>
    </row>
    <row r="11" spans="1:5" ht="12.75" customHeight="1" x14ac:dyDescent="0.2">
      <c r="A11" s="175" t="s">
        <v>11</v>
      </c>
      <c r="B11" s="176"/>
      <c r="C11" s="177"/>
      <c r="D11" s="12">
        <v>0.84</v>
      </c>
      <c r="E11" s="11">
        <v>28803.71</v>
      </c>
    </row>
    <row r="12" spans="1:5" x14ac:dyDescent="0.2">
      <c r="A12" s="175" t="s">
        <v>12</v>
      </c>
      <c r="B12" s="176"/>
      <c r="C12" s="177"/>
      <c r="D12" s="12">
        <v>1.1100000000000001</v>
      </c>
      <c r="E12" s="11">
        <v>54581.62</v>
      </c>
    </row>
    <row r="13" spans="1:5" x14ac:dyDescent="0.2">
      <c r="A13" s="174" t="s">
        <v>13</v>
      </c>
      <c r="B13" s="174"/>
      <c r="C13" s="174"/>
      <c r="D13" s="12"/>
      <c r="E13" s="11"/>
    </row>
    <row r="14" spans="1:5" ht="12.75" customHeight="1" x14ac:dyDescent="0.2">
      <c r="A14" s="171" t="s">
        <v>0</v>
      </c>
      <c r="B14" s="172"/>
      <c r="C14" s="173"/>
      <c r="D14" s="12"/>
      <c r="E14" s="11"/>
    </row>
    <row r="15" spans="1:5" x14ac:dyDescent="0.2">
      <c r="A15" s="169" t="s">
        <v>14</v>
      </c>
      <c r="B15" s="169"/>
      <c r="C15" s="169"/>
      <c r="D15" s="12"/>
      <c r="E15" s="13">
        <f>SUM(E9:E14)</f>
        <v>682735.15999999992</v>
      </c>
    </row>
    <row r="16" spans="1:5" x14ac:dyDescent="0.2">
      <c r="A16" s="170" t="s">
        <v>15</v>
      </c>
      <c r="B16" s="170"/>
      <c r="C16" s="170"/>
      <c r="D16" s="170"/>
      <c r="E16" s="170"/>
    </row>
    <row r="17" spans="1:5" x14ac:dyDescent="0.2">
      <c r="A17" s="178" t="s">
        <v>1</v>
      </c>
      <c r="B17" s="178"/>
      <c r="C17" s="178"/>
      <c r="D17" s="10">
        <v>3.61</v>
      </c>
      <c r="E17" s="13">
        <v>177513.12</v>
      </c>
    </row>
    <row r="18" spans="1:5" x14ac:dyDescent="0.2">
      <c r="A18" s="179" t="s">
        <v>16</v>
      </c>
      <c r="B18" s="180"/>
      <c r="C18" s="180"/>
      <c r="D18" s="14">
        <v>2</v>
      </c>
      <c r="E18" s="13">
        <v>98345.2</v>
      </c>
    </row>
    <row r="19" spans="1:5" ht="12.75" customHeight="1" x14ac:dyDescent="0.2">
      <c r="A19" s="169" t="s">
        <v>17</v>
      </c>
      <c r="B19" s="169"/>
      <c r="C19" s="169"/>
      <c r="D19" s="15"/>
      <c r="E19" s="13">
        <f>E17+E18</f>
        <v>275858.32</v>
      </c>
    </row>
    <row r="20" spans="1:5" ht="12.75" hidden="1" customHeight="1" x14ac:dyDescent="0.2">
      <c r="A20" s="181" t="s">
        <v>18</v>
      </c>
      <c r="B20" s="182"/>
      <c r="C20" s="183"/>
      <c r="D20" s="15"/>
      <c r="E20" s="16">
        <v>0</v>
      </c>
    </row>
    <row r="21" spans="1:5" ht="12.75" hidden="1" customHeight="1" x14ac:dyDescent="0.2">
      <c r="A21" s="181" t="s">
        <v>19</v>
      </c>
      <c r="B21" s="182"/>
      <c r="C21" s="183"/>
      <c r="D21" s="15"/>
      <c r="E21" s="16">
        <v>0</v>
      </c>
    </row>
    <row r="22" spans="1:5" ht="12.75" customHeight="1" x14ac:dyDescent="0.2">
      <c r="A22" s="184" t="s">
        <v>20</v>
      </c>
      <c r="B22" s="184"/>
      <c r="C22" s="184"/>
      <c r="D22" s="184"/>
      <c r="E22" s="184"/>
    </row>
    <row r="23" spans="1:5" ht="12.75" customHeight="1" x14ac:dyDescent="0.2">
      <c r="A23" s="17" t="s">
        <v>21</v>
      </c>
      <c r="B23" s="18"/>
      <c r="C23" s="18"/>
      <c r="D23" s="19"/>
      <c r="E23" s="20">
        <v>822706.03</v>
      </c>
    </row>
    <row r="24" spans="1:5" ht="12.75" customHeight="1" x14ac:dyDescent="0.2">
      <c r="A24" s="17" t="s">
        <v>22</v>
      </c>
      <c r="B24" s="18"/>
      <c r="C24" s="18"/>
      <c r="D24" s="19"/>
      <c r="E24" s="20">
        <f>273226.69+176627.82</f>
        <v>449854.51</v>
      </c>
    </row>
    <row r="25" spans="1:5" ht="12.75" customHeight="1" x14ac:dyDescent="0.2">
      <c r="A25" s="17" t="s">
        <v>23</v>
      </c>
      <c r="B25" s="18"/>
      <c r="C25" s="18"/>
      <c r="D25" s="19"/>
      <c r="E25" s="20">
        <v>65549.45</v>
      </c>
    </row>
    <row r="26" spans="1:5" ht="12.75" customHeight="1" x14ac:dyDescent="0.2">
      <c r="A26" s="17" t="s">
        <v>24</v>
      </c>
      <c r="B26" s="18"/>
      <c r="C26" s="18"/>
      <c r="D26" s="19"/>
      <c r="E26" s="20">
        <v>164267.01999999999</v>
      </c>
    </row>
    <row r="27" spans="1:5" s="22" customFormat="1" ht="12.75" customHeight="1" x14ac:dyDescent="0.2">
      <c r="A27" s="181" t="s">
        <v>25</v>
      </c>
      <c r="B27" s="182"/>
      <c r="C27" s="183"/>
      <c r="D27" s="19"/>
      <c r="E27" s="21">
        <f>SUM(E23:E26)</f>
        <v>1502377.01</v>
      </c>
    </row>
    <row r="28" spans="1:5" x14ac:dyDescent="0.2">
      <c r="A28" s="23"/>
    </row>
    <row r="29" spans="1:5" x14ac:dyDescent="0.2">
      <c r="A29" s="159" t="s">
        <v>26</v>
      </c>
      <c r="B29" s="185"/>
      <c r="C29" s="186"/>
      <c r="D29" s="25"/>
      <c r="E29" s="167">
        <f>E38+E42+E48</f>
        <v>2714437.71</v>
      </c>
    </row>
    <row r="30" spans="1:5" x14ac:dyDescent="0.2">
      <c r="A30" s="187"/>
      <c r="B30" s="188"/>
      <c r="C30" s="189"/>
      <c r="D30" s="26"/>
      <c r="E30" s="168"/>
    </row>
    <row r="31" spans="1:5" x14ac:dyDescent="0.2">
      <c r="A31" s="170" t="s">
        <v>8</v>
      </c>
      <c r="B31" s="170"/>
      <c r="C31" s="170"/>
      <c r="D31" s="170"/>
      <c r="E31" s="170"/>
    </row>
    <row r="32" spans="1:5" x14ac:dyDescent="0.2">
      <c r="A32" s="171" t="s">
        <v>27</v>
      </c>
      <c r="B32" s="172"/>
      <c r="C32" s="173"/>
      <c r="D32" s="10"/>
      <c r="E32" s="11">
        <v>616055.93999999994</v>
      </c>
    </row>
    <row r="33" spans="1:5" x14ac:dyDescent="0.2">
      <c r="A33" s="174" t="s">
        <v>28</v>
      </c>
      <c r="B33" s="174"/>
      <c r="C33" s="174"/>
      <c r="D33" s="12"/>
      <c r="E33" s="27">
        <v>45023.82</v>
      </c>
    </row>
    <row r="34" spans="1:5" ht="12.75" customHeight="1" x14ac:dyDescent="0.2">
      <c r="A34" s="17" t="s">
        <v>29</v>
      </c>
      <c r="B34" s="18"/>
      <c r="C34" s="18"/>
      <c r="D34" s="19"/>
      <c r="E34" s="27">
        <v>31770.34</v>
      </c>
    </row>
    <row r="35" spans="1:5" x14ac:dyDescent="0.2">
      <c r="A35" s="175" t="s">
        <v>12</v>
      </c>
      <c r="B35" s="176"/>
      <c r="C35" s="177"/>
      <c r="D35" s="15"/>
      <c r="E35" s="27">
        <v>60203.24</v>
      </c>
    </row>
    <row r="36" spans="1:5" x14ac:dyDescent="0.2">
      <c r="A36" s="174" t="s">
        <v>13</v>
      </c>
      <c r="B36" s="174"/>
      <c r="C36" s="174"/>
      <c r="D36" s="12"/>
      <c r="E36" s="27">
        <v>0</v>
      </c>
    </row>
    <row r="37" spans="1:5" ht="12.75" customHeight="1" x14ac:dyDescent="0.2">
      <c r="A37" s="171" t="s">
        <v>0</v>
      </c>
      <c r="B37" s="172"/>
      <c r="C37" s="173"/>
      <c r="D37" s="12"/>
      <c r="E37" s="27">
        <v>0</v>
      </c>
    </row>
    <row r="38" spans="1:5" ht="12.75" customHeight="1" x14ac:dyDescent="0.2">
      <c r="A38" s="169" t="s">
        <v>30</v>
      </c>
      <c r="B38" s="169"/>
      <c r="C38" s="169"/>
      <c r="D38" s="15"/>
      <c r="E38" s="28">
        <f>SUM(E32:E37)</f>
        <v>753053.33999999985</v>
      </c>
    </row>
    <row r="39" spans="1:5" x14ac:dyDescent="0.2">
      <c r="A39" s="170" t="s">
        <v>15</v>
      </c>
      <c r="B39" s="170"/>
      <c r="C39" s="170"/>
      <c r="D39" s="170"/>
      <c r="E39" s="170"/>
    </row>
    <row r="40" spans="1:5" x14ac:dyDescent="0.2">
      <c r="A40" s="178" t="s">
        <v>1</v>
      </c>
      <c r="B40" s="178"/>
      <c r="C40" s="178"/>
      <c r="D40" s="10"/>
      <c r="E40" s="29">
        <v>195796.05</v>
      </c>
    </row>
    <row r="41" spans="1:5" x14ac:dyDescent="0.2">
      <c r="A41" s="179" t="s">
        <v>16</v>
      </c>
      <c r="B41" s="180"/>
      <c r="C41" s="180"/>
      <c r="D41" s="12"/>
      <c r="E41" s="30">
        <v>108474.25</v>
      </c>
    </row>
    <row r="42" spans="1:5" ht="12.75" customHeight="1" x14ac:dyDescent="0.2">
      <c r="A42" s="169" t="s">
        <v>31</v>
      </c>
      <c r="B42" s="169"/>
      <c r="C42" s="169"/>
      <c r="D42" s="15"/>
      <c r="E42" s="28">
        <f>SUM(E40:E41)</f>
        <v>304270.3</v>
      </c>
    </row>
    <row r="43" spans="1:5" ht="12.75" customHeight="1" x14ac:dyDescent="0.2">
      <c r="A43" s="184" t="s">
        <v>20</v>
      </c>
      <c r="B43" s="184"/>
      <c r="C43" s="184"/>
      <c r="D43" s="184"/>
      <c r="E43" s="184"/>
    </row>
    <row r="44" spans="1:5" ht="12.75" customHeight="1" x14ac:dyDescent="0.2">
      <c r="A44" s="175" t="s">
        <v>32</v>
      </c>
      <c r="B44" s="176"/>
      <c r="C44" s="177"/>
      <c r="D44" s="19"/>
      <c r="E44" s="11">
        <v>907440.5</v>
      </c>
    </row>
    <row r="45" spans="1:5" ht="12.75" customHeight="1" x14ac:dyDescent="0.2">
      <c r="A45" s="175" t="s">
        <v>33</v>
      </c>
      <c r="B45" s="176"/>
      <c r="C45" s="177"/>
      <c r="D45" s="19"/>
      <c r="E45" s="27">
        <v>496187.2</v>
      </c>
    </row>
    <row r="46" spans="1:5" ht="12.75" customHeight="1" x14ac:dyDescent="0.2">
      <c r="A46" s="175" t="s">
        <v>34</v>
      </c>
      <c r="B46" s="176"/>
      <c r="C46" s="177"/>
      <c r="D46" s="19"/>
      <c r="E46" s="27">
        <v>72300.7</v>
      </c>
    </row>
    <row r="47" spans="1:5" ht="12.75" customHeight="1" x14ac:dyDescent="0.2">
      <c r="A47" s="175" t="s">
        <v>35</v>
      </c>
      <c r="B47" s="176"/>
      <c r="C47" s="177"/>
      <c r="D47" s="19"/>
      <c r="E47" s="27">
        <v>181185.67</v>
      </c>
    </row>
    <row r="48" spans="1:5" s="22" customFormat="1" ht="12.75" customHeight="1" x14ac:dyDescent="0.2">
      <c r="A48" s="31" t="s">
        <v>36</v>
      </c>
      <c r="B48" s="18"/>
      <c r="C48" s="18"/>
      <c r="D48" s="19"/>
      <c r="E48" s="28">
        <f>SUM(E44:E47)</f>
        <v>1657114.0699999998</v>
      </c>
    </row>
    <row r="49" spans="1:5" x14ac:dyDescent="0.2">
      <c r="A49" s="169" t="s">
        <v>37</v>
      </c>
      <c r="B49" s="169"/>
      <c r="C49" s="169"/>
      <c r="D49" s="15"/>
      <c r="E49" s="32">
        <f>E29/E6</f>
        <v>1.102994822989527</v>
      </c>
    </row>
    <row r="50" spans="1:5" s="37" customFormat="1" x14ac:dyDescent="0.2">
      <c r="A50" s="33"/>
      <c r="B50" s="34"/>
      <c r="C50" s="34"/>
      <c r="D50" s="35"/>
      <c r="E50" s="36"/>
    </row>
    <row r="51" spans="1:5" s="38" customFormat="1" x14ac:dyDescent="0.2">
      <c r="A51" s="159" t="s">
        <v>38</v>
      </c>
      <c r="B51" s="185"/>
      <c r="C51" s="186"/>
      <c r="D51" s="25"/>
      <c r="E51" s="167">
        <f>E77+E83+E89</f>
        <v>2453040.6800000002</v>
      </c>
    </row>
    <row r="52" spans="1:5" s="38" customFormat="1" x14ac:dyDescent="0.2">
      <c r="A52" s="187"/>
      <c r="B52" s="188"/>
      <c r="C52" s="189"/>
      <c r="D52" s="26"/>
      <c r="E52" s="168"/>
    </row>
    <row r="53" spans="1:5" s="38" customFormat="1" x14ac:dyDescent="0.2">
      <c r="A53" s="170" t="s">
        <v>8</v>
      </c>
      <c r="B53" s="170"/>
      <c r="C53" s="170"/>
      <c r="D53" s="170"/>
      <c r="E53" s="170"/>
    </row>
    <row r="54" spans="1:5" s="38" customFormat="1" x14ac:dyDescent="0.2">
      <c r="A54" s="190" t="s">
        <v>39</v>
      </c>
      <c r="B54" s="190"/>
      <c r="C54" s="190"/>
      <c r="D54" s="39"/>
      <c r="E54" s="40"/>
    </row>
    <row r="55" spans="1:5" s="38" customFormat="1" x14ac:dyDescent="0.2">
      <c r="A55" s="179" t="s">
        <v>40</v>
      </c>
      <c r="B55" s="180"/>
      <c r="C55" s="191"/>
      <c r="D55" s="39"/>
      <c r="E55" s="11">
        <v>91952.84</v>
      </c>
    </row>
    <row r="56" spans="1:5" s="38" customFormat="1" x14ac:dyDescent="0.2">
      <c r="A56" s="179" t="s">
        <v>41</v>
      </c>
      <c r="B56" s="180"/>
      <c r="C56" s="191"/>
      <c r="D56" s="39"/>
      <c r="E56" s="27">
        <v>41305.019999999997</v>
      </c>
    </row>
    <row r="57" spans="1:5" s="38" customFormat="1" x14ac:dyDescent="0.2">
      <c r="A57" s="174" t="s">
        <v>42</v>
      </c>
      <c r="B57" s="174"/>
      <c r="C57" s="174"/>
      <c r="D57" s="39"/>
      <c r="E57" s="30">
        <v>137191.67000000001</v>
      </c>
    </row>
    <row r="58" spans="1:5" s="38" customFormat="1" x14ac:dyDescent="0.2">
      <c r="A58" s="179" t="s">
        <v>43</v>
      </c>
      <c r="B58" s="180"/>
      <c r="C58" s="191"/>
      <c r="D58" s="39"/>
      <c r="E58" s="27">
        <v>26061.5</v>
      </c>
    </row>
    <row r="59" spans="1:5" s="38" customFormat="1" x14ac:dyDescent="0.2">
      <c r="A59" s="179" t="s">
        <v>44</v>
      </c>
      <c r="B59" s="180"/>
      <c r="C59" s="191"/>
      <c r="D59" s="39"/>
      <c r="E59" s="27">
        <v>8851.08</v>
      </c>
    </row>
    <row r="60" spans="1:5" s="38" customFormat="1" x14ac:dyDescent="0.2">
      <c r="A60" s="179" t="s">
        <v>45</v>
      </c>
      <c r="B60" s="180"/>
      <c r="C60" s="191"/>
      <c r="D60" s="39"/>
      <c r="E60" s="27">
        <v>135224.76</v>
      </c>
    </row>
    <row r="61" spans="1:5" s="38" customFormat="1" x14ac:dyDescent="0.2">
      <c r="A61" s="179" t="s">
        <v>46</v>
      </c>
      <c r="B61" s="180"/>
      <c r="C61" s="191"/>
      <c r="D61" s="39"/>
      <c r="E61" s="27">
        <v>10326.25</v>
      </c>
    </row>
    <row r="62" spans="1:5" s="38" customFormat="1" x14ac:dyDescent="0.2">
      <c r="A62" s="179" t="s">
        <v>47</v>
      </c>
      <c r="B62" s="180"/>
      <c r="C62" s="191"/>
      <c r="D62" s="39"/>
      <c r="E62" s="27">
        <v>83593.490000000005</v>
      </c>
    </row>
    <row r="63" spans="1:5" s="38" customFormat="1" x14ac:dyDescent="0.2">
      <c r="A63" s="179" t="s">
        <v>48</v>
      </c>
      <c r="B63" s="180"/>
      <c r="C63" s="191"/>
      <c r="D63" s="39"/>
      <c r="E63" s="30">
        <v>24023.67</v>
      </c>
    </row>
    <row r="64" spans="1:5" s="38" customFormat="1" x14ac:dyDescent="0.2">
      <c r="A64" s="195" t="s">
        <v>49</v>
      </c>
      <c r="B64" s="196"/>
      <c r="C64" s="197"/>
      <c r="D64" s="39"/>
      <c r="E64" s="41">
        <f>SUM(E55:E63)</f>
        <v>558530.28000000014</v>
      </c>
    </row>
    <row r="65" spans="1:5" s="38" customFormat="1" ht="25.5" customHeight="1" x14ac:dyDescent="0.2">
      <c r="A65" s="190" t="s">
        <v>50</v>
      </c>
      <c r="B65" s="190"/>
      <c r="C65" s="190"/>
      <c r="D65" s="39"/>
      <c r="E65" s="30"/>
    </row>
    <row r="66" spans="1:5" s="38" customFormat="1" ht="16.5" customHeight="1" x14ac:dyDescent="0.2">
      <c r="A66" s="171" t="s">
        <v>51</v>
      </c>
      <c r="B66" s="172"/>
      <c r="C66" s="173"/>
      <c r="D66" s="39"/>
      <c r="E66" s="29">
        <v>28803.71</v>
      </c>
    </row>
    <row r="67" spans="1:5" s="38" customFormat="1" x14ac:dyDescent="0.2">
      <c r="A67" s="179" t="s">
        <v>52</v>
      </c>
      <c r="B67" s="180"/>
      <c r="C67" s="191"/>
      <c r="D67" s="39"/>
      <c r="E67" s="30">
        <v>40819.61</v>
      </c>
    </row>
    <row r="68" spans="1:5" s="38" customFormat="1" x14ac:dyDescent="0.2">
      <c r="A68" s="195" t="s">
        <v>53</v>
      </c>
      <c r="B68" s="196"/>
      <c r="C68" s="197"/>
      <c r="D68" s="39"/>
      <c r="E68" s="41">
        <f>SUM(E66:E67)</f>
        <v>69623.320000000007</v>
      </c>
    </row>
    <row r="69" spans="1:5" ht="14.25" customHeight="1" x14ac:dyDescent="0.2">
      <c r="A69" s="192" t="s">
        <v>54</v>
      </c>
      <c r="B69" s="193"/>
      <c r="C69" s="193"/>
      <c r="D69" s="193"/>
      <c r="E69" s="194"/>
    </row>
    <row r="70" spans="1:5" ht="12.75" customHeight="1" x14ac:dyDescent="0.2">
      <c r="A70" s="179" t="s">
        <v>55</v>
      </c>
      <c r="B70" s="180"/>
      <c r="C70" s="191"/>
      <c r="D70" s="42"/>
      <c r="E70" s="29">
        <v>54581.62</v>
      </c>
    </row>
    <row r="71" spans="1:5" ht="12.75" customHeight="1" x14ac:dyDescent="0.2">
      <c r="A71" s="43" t="s">
        <v>56</v>
      </c>
      <c r="B71" s="44"/>
      <c r="C71" s="45"/>
      <c r="D71" s="42"/>
      <c r="E71" s="30">
        <v>0</v>
      </c>
    </row>
    <row r="72" spans="1:5" ht="12.75" customHeight="1" x14ac:dyDescent="0.2">
      <c r="A72" s="169" t="s">
        <v>57</v>
      </c>
      <c r="B72" s="169"/>
      <c r="C72" s="169"/>
      <c r="D72" s="46"/>
      <c r="E72" s="41">
        <f>SUM(E70:E71)</f>
        <v>54581.62</v>
      </c>
    </row>
    <row r="73" spans="1:5" ht="14.25" customHeight="1" x14ac:dyDescent="0.2">
      <c r="A73" s="192" t="s">
        <v>58</v>
      </c>
      <c r="B73" s="193"/>
      <c r="C73" s="193"/>
      <c r="D73" s="193"/>
      <c r="E73" s="194"/>
    </row>
    <row r="74" spans="1:5" ht="12.75" customHeight="1" x14ac:dyDescent="0.2">
      <c r="A74" s="174" t="s">
        <v>59</v>
      </c>
      <c r="B74" s="174"/>
      <c r="C74" s="174"/>
      <c r="D74" s="47"/>
      <c r="E74" s="29">
        <f>E13</f>
        <v>0</v>
      </c>
    </row>
    <row r="75" spans="1:5" ht="12.75" customHeight="1" x14ac:dyDescent="0.2">
      <c r="A75" s="171" t="s">
        <v>60</v>
      </c>
      <c r="B75" s="172"/>
      <c r="C75" s="173"/>
      <c r="D75" s="42"/>
      <c r="E75" s="30">
        <f>E14</f>
        <v>0</v>
      </c>
    </row>
    <row r="76" spans="1:5" ht="12.75" customHeight="1" x14ac:dyDescent="0.2">
      <c r="A76" s="169" t="s">
        <v>61</v>
      </c>
      <c r="B76" s="169"/>
      <c r="C76" s="169"/>
      <c r="D76" s="46"/>
      <c r="E76" s="41">
        <f>SUM(E74:E75)</f>
        <v>0</v>
      </c>
    </row>
    <row r="77" spans="1:5" x14ac:dyDescent="0.2">
      <c r="A77" s="169" t="s">
        <v>62</v>
      </c>
      <c r="B77" s="169"/>
      <c r="C77" s="169"/>
      <c r="D77" s="15"/>
      <c r="E77" s="40">
        <f>E64+E68+E72+E76</f>
        <v>682735.22000000009</v>
      </c>
    </row>
    <row r="78" spans="1:5" ht="13.5" customHeight="1" x14ac:dyDescent="0.2">
      <c r="A78" s="170" t="s">
        <v>15</v>
      </c>
      <c r="B78" s="170"/>
      <c r="C78" s="170"/>
      <c r="D78" s="170"/>
      <c r="E78" s="170"/>
    </row>
    <row r="79" spans="1:5" x14ac:dyDescent="0.2">
      <c r="A79" s="199" t="s">
        <v>63</v>
      </c>
      <c r="B79" s="199"/>
      <c r="C79" s="199"/>
      <c r="D79" s="48"/>
      <c r="E79" s="40">
        <v>148417.62</v>
      </c>
    </row>
    <row r="80" spans="1:5" x14ac:dyDescent="0.2">
      <c r="A80" s="198" t="s">
        <v>64</v>
      </c>
      <c r="B80" s="198"/>
      <c r="C80" s="198"/>
      <c r="D80" s="49"/>
      <c r="E80" s="40"/>
    </row>
    <row r="81" spans="1:5" x14ac:dyDescent="0.2">
      <c r="A81" s="200" t="s">
        <v>65</v>
      </c>
      <c r="B81" s="201"/>
      <c r="C81" s="202"/>
      <c r="D81" s="49"/>
      <c r="E81" s="40">
        <f>E79+E80</f>
        <v>148417.62</v>
      </c>
    </row>
    <row r="82" spans="1:5" x14ac:dyDescent="0.2">
      <c r="A82" s="198" t="s">
        <v>66</v>
      </c>
      <c r="B82" s="198"/>
      <c r="C82" s="198"/>
      <c r="D82" s="49"/>
      <c r="E82" s="40">
        <v>119510.83</v>
      </c>
    </row>
    <row r="83" spans="1:5" x14ac:dyDescent="0.2">
      <c r="A83" s="169" t="s">
        <v>67</v>
      </c>
      <c r="B83" s="169"/>
      <c r="C83" s="169"/>
      <c r="D83" s="48"/>
      <c r="E83" s="40">
        <f>E81+E82</f>
        <v>267928.45</v>
      </c>
    </row>
    <row r="84" spans="1:5" x14ac:dyDescent="0.2">
      <c r="A84" s="184" t="s">
        <v>20</v>
      </c>
      <c r="B84" s="184"/>
      <c r="C84" s="184"/>
      <c r="D84" s="184"/>
      <c r="E84" s="184"/>
    </row>
    <row r="85" spans="1:5" x14ac:dyDescent="0.2">
      <c r="A85" s="206" t="s">
        <v>68</v>
      </c>
      <c r="B85" s="206"/>
      <c r="C85" s="206"/>
      <c r="D85" s="48"/>
      <c r="E85" s="29">
        <f>E23</f>
        <v>822706.03</v>
      </c>
    </row>
    <row r="86" spans="1:5" x14ac:dyDescent="0.2">
      <c r="A86" s="206" t="s">
        <v>69</v>
      </c>
      <c r="B86" s="206"/>
      <c r="C86" s="206"/>
      <c r="D86" s="48"/>
      <c r="E86" s="29">
        <f>E24</f>
        <v>449854.51</v>
      </c>
    </row>
    <row r="87" spans="1:5" x14ac:dyDescent="0.2">
      <c r="A87" s="206" t="s">
        <v>70</v>
      </c>
      <c r="B87" s="206"/>
      <c r="C87" s="206"/>
      <c r="D87" s="48"/>
      <c r="E87" s="29">
        <f>E25</f>
        <v>65549.45</v>
      </c>
    </row>
    <row r="88" spans="1:5" x14ac:dyDescent="0.2">
      <c r="A88" s="206" t="s">
        <v>71</v>
      </c>
      <c r="B88" s="206"/>
      <c r="C88" s="206"/>
      <c r="D88" s="48"/>
      <c r="E88" s="29">
        <f>E26</f>
        <v>164267.01999999999</v>
      </c>
    </row>
    <row r="89" spans="1:5" x14ac:dyDescent="0.2">
      <c r="A89" s="207" t="s">
        <v>72</v>
      </c>
      <c r="B89" s="207"/>
      <c r="C89" s="207"/>
      <c r="D89" s="48"/>
      <c r="E89" s="40">
        <f>SUM(E85:E88)</f>
        <v>1502377.01</v>
      </c>
    </row>
    <row r="90" spans="1:5" ht="22.5" customHeight="1" x14ac:dyDescent="0.2">
      <c r="A90" s="203" t="s">
        <v>73</v>
      </c>
      <c r="B90" s="204"/>
      <c r="C90" s="204"/>
      <c r="D90" s="204"/>
      <c r="E90" s="205"/>
    </row>
    <row r="91" spans="1:5" x14ac:dyDescent="0.2">
      <c r="A91" s="208" t="s">
        <v>74</v>
      </c>
      <c r="B91" s="209"/>
      <c r="C91" s="210"/>
      <c r="D91" s="50"/>
      <c r="E91" s="40">
        <v>-770011.19</v>
      </c>
    </row>
    <row r="92" spans="1:5" ht="12.75" customHeight="1" x14ac:dyDescent="0.2">
      <c r="A92" s="208" t="s">
        <v>75</v>
      </c>
      <c r="B92" s="209"/>
      <c r="C92" s="210"/>
      <c r="D92" s="50"/>
      <c r="E92" s="40">
        <f>E29-E6</f>
        <v>253467.21999999974</v>
      </c>
    </row>
    <row r="93" spans="1:5" ht="12.75" customHeight="1" x14ac:dyDescent="0.2">
      <c r="A93" s="208" t="s">
        <v>76</v>
      </c>
      <c r="B93" s="209"/>
      <c r="C93" s="210"/>
      <c r="D93" s="50"/>
      <c r="E93" s="40">
        <f>E91+E92</f>
        <v>-516543.9700000002</v>
      </c>
    </row>
    <row r="94" spans="1:5" hidden="1" x14ac:dyDescent="0.2">
      <c r="A94" s="203" t="s">
        <v>73</v>
      </c>
      <c r="B94" s="204"/>
      <c r="C94" s="204"/>
      <c r="D94" s="204"/>
      <c r="E94" s="205"/>
    </row>
    <row r="95" spans="1:5" ht="12.75" hidden="1" customHeight="1" x14ac:dyDescent="0.2">
      <c r="A95" s="214" t="s">
        <v>77</v>
      </c>
      <c r="B95" s="215"/>
      <c r="C95" s="216"/>
      <c r="D95" s="15"/>
      <c r="E95" s="40">
        <f>E96+E97+E99</f>
        <v>-515984.28</v>
      </c>
    </row>
    <row r="96" spans="1:5" x14ac:dyDescent="0.2">
      <c r="A96" s="217" t="s">
        <v>78</v>
      </c>
      <c r="B96" s="217"/>
      <c r="C96" s="51" t="s">
        <v>79</v>
      </c>
      <c r="D96" s="15"/>
      <c r="E96" s="52">
        <v>-103030.72</v>
      </c>
    </row>
    <row r="97" spans="1:5" x14ac:dyDescent="0.2">
      <c r="A97" s="217"/>
      <c r="B97" s="217"/>
      <c r="C97" s="51" t="s">
        <v>80</v>
      </c>
      <c r="D97" s="15"/>
      <c r="E97" s="53">
        <v>-28279.45</v>
      </c>
    </row>
    <row r="98" spans="1:5" x14ac:dyDescent="0.2">
      <c r="A98" s="217"/>
      <c r="B98" s="217"/>
      <c r="C98" s="51" t="s">
        <v>81</v>
      </c>
      <c r="D98" s="15"/>
      <c r="E98" s="53">
        <v>-559.69000000000005</v>
      </c>
    </row>
    <row r="99" spans="1:5" x14ac:dyDescent="0.2">
      <c r="A99" s="217"/>
      <c r="B99" s="217"/>
      <c r="C99" s="51" t="s">
        <v>82</v>
      </c>
      <c r="D99" s="15"/>
      <c r="E99" s="53">
        <v>-384674.11</v>
      </c>
    </row>
    <row r="100" spans="1:5" x14ac:dyDescent="0.2">
      <c r="A100" s="54"/>
      <c r="B100" s="55"/>
      <c r="C100" s="51"/>
      <c r="D100" s="56"/>
      <c r="E100" s="40"/>
    </row>
    <row r="101" spans="1:5" ht="12.75" customHeight="1" x14ac:dyDescent="0.2">
      <c r="A101" s="214" t="s">
        <v>83</v>
      </c>
      <c r="B101" s="215"/>
      <c r="C101" s="216"/>
      <c r="D101" s="56"/>
      <c r="E101" s="40">
        <v>-175259.06</v>
      </c>
    </row>
    <row r="102" spans="1:5" ht="12.75" customHeight="1" x14ac:dyDescent="0.2">
      <c r="A102" s="214" t="s">
        <v>84</v>
      </c>
      <c r="B102" s="215"/>
      <c r="C102" s="216"/>
      <c r="D102" s="56"/>
      <c r="E102" s="40">
        <f>E17-E81</f>
        <v>29095.5</v>
      </c>
    </row>
    <row r="103" spans="1:5" ht="12.75" customHeight="1" x14ac:dyDescent="0.2">
      <c r="A103" s="214" t="s">
        <v>85</v>
      </c>
      <c r="B103" s="215"/>
      <c r="C103" s="216"/>
      <c r="D103" s="56"/>
      <c r="E103" s="40">
        <f>E102+E101</f>
        <v>-146163.56</v>
      </c>
    </row>
    <row r="104" spans="1:5" ht="12.75" customHeight="1" x14ac:dyDescent="0.2">
      <c r="A104" s="57"/>
      <c r="B104" s="58"/>
      <c r="C104" s="51"/>
      <c r="D104" s="56"/>
      <c r="E104" s="40"/>
    </row>
    <row r="105" spans="1:5" ht="12.75" customHeight="1" x14ac:dyDescent="0.2">
      <c r="A105" s="214" t="s">
        <v>86</v>
      </c>
      <c r="B105" s="215"/>
      <c r="C105" s="216"/>
      <c r="D105" s="56"/>
      <c r="E105" s="40">
        <v>16486</v>
      </c>
    </row>
    <row r="106" spans="1:5" ht="12.75" customHeight="1" x14ac:dyDescent="0.2">
      <c r="A106" s="214" t="s">
        <v>87</v>
      </c>
      <c r="B106" s="215"/>
      <c r="C106" s="216"/>
      <c r="D106" s="56"/>
      <c r="E106" s="40">
        <f>E18-E82</f>
        <v>-21165.630000000005</v>
      </c>
    </row>
    <row r="107" spans="1:5" ht="12.75" customHeight="1" x14ac:dyDescent="0.2">
      <c r="A107" s="214" t="s">
        <v>88</v>
      </c>
      <c r="B107" s="215"/>
      <c r="C107" s="216"/>
      <c r="D107" s="56"/>
      <c r="E107" s="40">
        <f>E106+E105</f>
        <v>-4679.6300000000047</v>
      </c>
    </row>
    <row r="108" spans="1:5" s="59" customFormat="1" x14ac:dyDescent="0.2">
      <c r="A108" s="218" t="s">
        <v>89</v>
      </c>
      <c r="B108" s="219"/>
      <c r="C108" s="219"/>
      <c r="D108" s="219"/>
      <c r="E108" s="220"/>
    </row>
    <row r="109" spans="1:5" s="59" customFormat="1" x14ac:dyDescent="0.2">
      <c r="A109" s="221" t="s">
        <v>90</v>
      </c>
      <c r="B109" s="222"/>
      <c r="C109" s="222"/>
      <c r="D109" s="60"/>
      <c r="E109" s="40">
        <f>300*11</f>
        <v>3300</v>
      </c>
    </row>
    <row r="110" spans="1:5" s="59" customFormat="1" ht="12.75" customHeight="1" x14ac:dyDescent="0.2">
      <c r="A110" s="211" t="s">
        <v>91</v>
      </c>
      <c r="B110" s="212"/>
      <c r="C110" s="213"/>
      <c r="D110" s="61"/>
      <c r="E110" s="40">
        <v>0</v>
      </c>
    </row>
    <row r="111" spans="1:5" ht="12.75" customHeight="1" x14ac:dyDescent="0.2">
      <c r="A111" s="211" t="s">
        <v>92</v>
      </c>
      <c r="B111" s="212"/>
      <c r="C111" s="213"/>
      <c r="D111" s="61"/>
      <c r="E111" s="40">
        <f>E109-E110</f>
        <v>3300</v>
      </c>
    </row>
    <row r="112" spans="1:5" ht="12.75" customHeight="1" x14ac:dyDescent="0.2">
      <c r="A112" s="62"/>
      <c r="B112" s="62"/>
      <c r="C112" s="62"/>
      <c r="D112" s="63"/>
      <c r="E112" s="64"/>
    </row>
    <row r="113" spans="1:5" ht="12.75" customHeight="1" x14ac:dyDescent="0.2">
      <c r="A113" s="34"/>
      <c r="B113" s="34"/>
      <c r="C113" s="34"/>
      <c r="D113" s="35"/>
      <c r="E113" s="64"/>
    </row>
    <row r="114" spans="1:5" x14ac:dyDescent="0.2">
      <c r="A114" s="1" t="s">
        <v>93</v>
      </c>
      <c r="D114" s="24" t="s">
        <v>94</v>
      </c>
      <c r="E114" s="65"/>
    </row>
    <row r="115" spans="1:5" x14ac:dyDescent="0.2">
      <c r="A115" s="66"/>
      <c r="B115" s="66"/>
      <c r="C115" s="66"/>
      <c r="D115" s="67"/>
      <c r="E115" s="65"/>
    </row>
    <row r="116" spans="1:5" x14ac:dyDescent="0.2">
      <c r="A116" s="1" t="s">
        <v>95</v>
      </c>
      <c r="D116" s="24" t="s">
        <v>96</v>
      </c>
      <c r="E116" s="68"/>
    </row>
    <row r="117" spans="1:5" x14ac:dyDescent="0.2">
      <c r="A117" s="1"/>
      <c r="E117" s="68"/>
    </row>
    <row r="118" spans="1:5" ht="14.25" customHeight="1" x14ac:dyDescent="0.2">
      <c r="A118" s="1"/>
      <c r="B118" s="22" t="s">
        <v>97</v>
      </c>
      <c r="C118" s="22"/>
      <c r="E118" s="68"/>
    </row>
    <row r="119" spans="1:5" x14ac:dyDescent="0.2">
      <c r="A119" s="1" t="s">
        <v>98</v>
      </c>
      <c r="E119" s="68"/>
    </row>
    <row r="120" spans="1:5" x14ac:dyDescent="0.2">
      <c r="A120" s="1" t="s">
        <v>99</v>
      </c>
      <c r="E120" s="68"/>
    </row>
  </sheetData>
  <mergeCells count="97">
    <mergeCell ref="A111:C111"/>
    <mergeCell ref="A95:C95"/>
    <mergeCell ref="A96:B99"/>
    <mergeCell ref="A101:C101"/>
    <mergeCell ref="A102:C102"/>
    <mergeCell ref="A103:C103"/>
    <mergeCell ref="A105:C105"/>
    <mergeCell ref="A106:C106"/>
    <mergeCell ref="A107:C107"/>
    <mergeCell ref="A108:E108"/>
    <mergeCell ref="A109:C109"/>
    <mergeCell ref="A110:C110"/>
    <mergeCell ref="A94:E94"/>
    <mergeCell ref="A83:C83"/>
    <mergeCell ref="A84:E84"/>
    <mergeCell ref="A85:C85"/>
    <mergeCell ref="A86:C86"/>
    <mergeCell ref="A87:C87"/>
    <mergeCell ref="A88:C88"/>
    <mergeCell ref="A89:C89"/>
    <mergeCell ref="A90:E90"/>
    <mergeCell ref="A91:C91"/>
    <mergeCell ref="A92:C92"/>
    <mergeCell ref="A93:C93"/>
    <mergeCell ref="A82:C82"/>
    <mergeCell ref="A70:C70"/>
    <mergeCell ref="A72:C72"/>
    <mergeCell ref="A73:E73"/>
    <mergeCell ref="A74:C74"/>
    <mergeCell ref="A75:C75"/>
    <mergeCell ref="A76:C76"/>
    <mergeCell ref="A77:C77"/>
    <mergeCell ref="A78:E78"/>
    <mergeCell ref="A79:C79"/>
    <mergeCell ref="A80:C80"/>
    <mergeCell ref="A81:C81"/>
    <mergeCell ref="A69:E69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E51:E52"/>
    <mergeCell ref="A53:E53"/>
    <mergeCell ref="A54:C54"/>
    <mergeCell ref="A55:C55"/>
    <mergeCell ref="A56:C56"/>
    <mergeCell ref="A57:C57"/>
    <mergeCell ref="A44:C44"/>
    <mergeCell ref="A45:C45"/>
    <mergeCell ref="A46:C46"/>
    <mergeCell ref="A47:C47"/>
    <mergeCell ref="A49:C49"/>
    <mergeCell ref="A51:C52"/>
    <mergeCell ref="A43:E43"/>
    <mergeCell ref="A31:E31"/>
    <mergeCell ref="A32:C32"/>
    <mergeCell ref="A33:C33"/>
    <mergeCell ref="A35:C35"/>
    <mergeCell ref="A36:C36"/>
    <mergeCell ref="A37:C37"/>
    <mergeCell ref="A38:C38"/>
    <mergeCell ref="A39:E39"/>
    <mergeCell ref="A40:C40"/>
    <mergeCell ref="A41:C41"/>
    <mergeCell ref="A42:C42"/>
    <mergeCell ref="A20:C20"/>
    <mergeCell ref="A21:C21"/>
    <mergeCell ref="A22:E22"/>
    <mergeCell ref="A27:C27"/>
    <mergeCell ref="A29:C30"/>
    <mergeCell ref="E29:E30"/>
    <mergeCell ref="A19:C19"/>
    <mergeCell ref="A8:E8"/>
    <mergeCell ref="A9:C9"/>
    <mergeCell ref="A10:C10"/>
    <mergeCell ref="A11:C11"/>
    <mergeCell ref="A12:C12"/>
    <mergeCell ref="A13:C13"/>
    <mergeCell ref="A14:C14"/>
    <mergeCell ref="A15:C15"/>
    <mergeCell ref="A16:E16"/>
    <mergeCell ref="A17:C17"/>
    <mergeCell ref="A18:C18"/>
    <mergeCell ref="A1:E1"/>
    <mergeCell ref="A2:B2"/>
    <mergeCell ref="A3:B3"/>
    <mergeCell ref="A4:B4"/>
    <mergeCell ref="A6:C7"/>
    <mergeCell ref="D6:D7"/>
    <mergeCell ref="E6:E7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H76"/>
  <sheetViews>
    <sheetView workbookViewId="0">
      <selection activeCell="J31" sqref="J31"/>
    </sheetView>
  </sheetViews>
  <sheetFormatPr defaultRowHeight="12.75" x14ac:dyDescent="0.25"/>
  <cols>
    <col min="1" max="1" width="5.140625" style="154" customWidth="1"/>
    <col min="2" max="2" width="46.7109375" style="70" customWidth="1"/>
    <col min="3" max="3" width="10.42578125" style="75" customWidth="1"/>
    <col min="4" max="4" width="11.42578125" style="70" customWidth="1"/>
    <col min="5" max="6" width="14.5703125" style="70" customWidth="1"/>
    <col min="7" max="7" width="10.85546875" style="70" customWidth="1"/>
    <col min="8" max="8" width="10.5703125" style="71" bestFit="1" customWidth="1"/>
    <col min="9" max="16384" width="9.140625" style="71"/>
  </cols>
  <sheetData>
    <row r="3" spans="1:8" ht="12.75" customHeight="1" x14ac:dyDescent="0.25">
      <c r="A3" s="256" t="s">
        <v>100</v>
      </c>
      <c r="B3" s="256"/>
      <c r="C3" s="256"/>
      <c r="D3" s="256"/>
      <c r="E3" s="256"/>
      <c r="F3" s="256"/>
      <c r="G3" s="256"/>
    </row>
    <row r="4" spans="1:8" ht="12.75" customHeight="1" x14ac:dyDescent="0.25">
      <c r="A4" s="256" t="s">
        <v>101</v>
      </c>
      <c r="B4" s="256"/>
      <c r="C4" s="256"/>
      <c r="D4" s="256"/>
      <c r="E4" s="256"/>
      <c r="F4" s="256"/>
      <c r="G4" s="256"/>
    </row>
    <row r="5" spans="1:8" ht="12.75" customHeight="1" x14ac:dyDescent="0.25">
      <c r="A5" s="257" t="s">
        <v>102</v>
      </c>
      <c r="B5" s="257"/>
      <c r="C5" s="257"/>
      <c r="D5" s="257"/>
      <c r="E5" s="257"/>
      <c r="F5" s="257"/>
      <c r="G5" s="257"/>
    </row>
    <row r="6" spans="1:8" ht="38.25" x14ac:dyDescent="0.25">
      <c r="A6" s="72"/>
      <c r="B6" s="73"/>
      <c r="C6" s="73"/>
      <c r="D6" s="74" t="s">
        <v>103</v>
      </c>
      <c r="E6" s="74" t="s">
        <v>104</v>
      </c>
      <c r="F6" s="74" t="s">
        <v>105</v>
      </c>
      <c r="G6" s="70" t="s">
        <v>106</v>
      </c>
    </row>
    <row r="7" spans="1:8" ht="12.75" customHeight="1" x14ac:dyDescent="0.25">
      <c r="A7" s="258" t="s">
        <v>107</v>
      </c>
      <c r="B7" s="258"/>
      <c r="D7" s="76">
        <f>D10/12/D8</f>
        <v>4097.7174515235456</v>
      </c>
    </row>
    <row r="8" spans="1:8" ht="12.75" customHeight="1" x14ac:dyDescent="0.25">
      <c r="A8" s="258" t="s">
        <v>108</v>
      </c>
      <c r="B8" s="258"/>
      <c r="D8" s="76">
        <v>3.61</v>
      </c>
      <c r="F8" s="70">
        <v>2</v>
      </c>
    </row>
    <row r="9" spans="1:8" ht="12.75" customHeight="1" x14ac:dyDescent="0.25">
      <c r="A9" s="259" t="s">
        <v>109</v>
      </c>
      <c r="B9" s="259"/>
      <c r="C9" s="77"/>
      <c r="D9" s="78">
        <v>175259.06</v>
      </c>
      <c r="E9" s="79">
        <v>46562.38</v>
      </c>
      <c r="F9" s="73">
        <v>16486.400000000001</v>
      </c>
      <c r="G9" s="80">
        <v>10688.74</v>
      </c>
    </row>
    <row r="10" spans="1:8" ht="12.75" customHeight="1" x14ac:dyDescent="0.25">
      <c r="A10" s="251" t="s">
        <v>110</v>
      </c>
      <c r="B10" s="251"/>
      <c r="D10" s="153">
        <v>177513.12</v>
      </c>
      <c r="E10" s="79">
        <v>195796.05</v>
      </c>
      <c r="F10" s="73">
        <v>98345.2</v>
      </c>
      <c r="G10" s="80">
        <v>108474.25</v>
      </c>
    </row>
    <row r="11" spans="1:8" ht="12.75" customHeight="1" x14ac:dyDescent="0.25">
      <c r="A11" s="252" t="s">
        <v>111</v>
      </c>
      <c r="B11" s="252"/>
      <c r="C11" s="82"/>
      <c r="D11" s="155">
        <f>D10-D9</f>
        <v>2254.0599999999977</v>
      </c>
      <c r="E11" s="83"/>
      <c r="F11" s="73">
        <f>F9+F10</f>
        <v>114831.6</v>
      </c>
      <c r="G11" s="80"/>
    </row>
    <row r="12" spans="1:8" x14ac:dyDescent="0.25">
      <c r="A12" s="253"/>
      <c r="B12" s="253"/>
      <c r="C12" s="82"/>
      <c r="D12" s="84"/>
      <c r="E12" s="84"/>
      <c r="F12" s="84"/>
    </row>
    <row r="13" spans="1:8" ht="12.75" customHeight="1" x14ac:dyDescent="0.25">
      <c r="A13" s="254" t="s">
        <v>112</v>
      </c>
      <c r="B13" s="244" t="s">
        <v>113</v>
      </c>
      <c r="C13" s="244" t="s">
        <v>114</v>
      </c>
      <c r="D13" s="244" t="s">
        <v>115</v>
      </c>
      <c r="E13" s="245" t="s">
        <v>116</v>
      </c>
      <c r="F13" s="246" t="s">
        <v>117</v>
      </c>
      <c r="G13" s="244" t="s">
        <v>118</v>
      </c>
    </row>
    <row r="14" spans="1:8" x14ac:dyDescent="0.25">
      <c r="A14" s="255"/>
      <c r="B14" s="244"/>
      <c r="C14" s="244"/>
      <c r="D14" s="244"/>
      <c r="E14" s="245"/>
      <c r="F14" s="247"/>
      <c r="G14" s="244"/>
    </row>
    <row r="15" spans="1:8" x14ac:dyDescent="0.25">
      <c r="A15" s="85">
        <v>1</v>
      </c>
      <c r="B15" s="86" t="s">
        <v>119</v>
      </c>
      <c r="C15" s="87"/>
      <c r="D15" s="88"/>
      <c r="E15" s="88"/>
      <c r="F15" s="88"/>
      <c r="G15" s="88"/>
      <c r="H15" s="89"/>
    </row>
    <row r="16" spans="1:8" x14ac:dyDescent="0.2">
      <c r="A16" s="248">
        <v>1</v>
      </c>
      <c r="B16" s="90" t="s">
        <v>120</v>
      </c>
      <c r="C16" s="235">
        <v>17</v>
      </c>
      <c r="D16" s="91">
        <v>2619.14</v>
      </c>
      <c r="E16" s="92">
        <f t="shared" ref="E16:E24" si="0">D16</f>
        <v>2619.14</v>
      </c>
      <c r="F16" s="93"/>
      <c r="G16" s="249" t="s">
        <v>121</v>
      </c>
      <c r="H16" s="89"/>
    </row>
    <row r="17" spans="1:8" x14ac:dyDescent="0.2">
      <c r="A17" s="248"/>
      <c r="B17" s="94" t="s">
        <v>122</v>
      </c>
      <c r="C17" s="236"/>
      <c r="D17" s="95">
        <v>887.73</v>
      </c>
      <c r="E17" s="96">
        <f t="shared" si="0"/>
        <v>887.73</v>
      </c>
      <c r="F17" s="97"/>
      <c r="G17" s="250"/>
      <c r="H17" s="89"/>
    </row>
    <row r="18" spans="1:8" x14ac:dyDescent="0.2">
      <c r="A18" s="98">
        <v>2</v>
      </c>
      <c r="B18" s="94" t="s">
        <v>123</v>
      </c>
      <c r="C18" s="99" t="s">
        <v>124</v>
      </c>
      <c r="D18" s="100">
        <f>2200/2</f>
        <v>1100</v>
      </c>
      <c r="E18" s="101">
        <f>D18</f>
        <v>1100</v>
      </c>
      <c r="F18" s="101"/>
      <c r="G18" s="102" t="s">
        <v>125</v>
      </c>
      <c r="H18" s="89"/>
    </row>
    <row r="19" spans="1:8" ht="15" customHeight="1" x14ac:dyDescent="0.2">
      <c r="A19" s="233">
        <v>3</v>
      </c>
      <c r="B19" s="90" t="s">
        <v>126</v>
      </c>
      <c r="C19" s="235">
        <v>41</v>
      </c>
      <c r="D19" s="91">
        <v>2013.25</v>
      </c>
      <c r="E19" s="97">
        <f t="shared" si="0"/>
        <v>2013.25</v>
      </c>
      <c r="F19" s="97"/>
      <c r="G19" s="103"/>
      <c r="H19" s="89"/>
    </row>
    <row r="20" spans="1:8" x14ac:dyDescent="0.2">
      <c r="A20" s="234"/>
      <c r="B20" s="94" t="s">
        <v>127</v>
      </c>
      <c r="C20" s="236"/>
      <c r="D20" s="95">
        <v>1437.08</v>
      </c>
      <c r="E20" s="96">
        <f t="shared" si="0"/>
        <v>1437.08</v>
      </c>
      <c r="F20" s="96"/>
      <c r="G20" s="103"/>
    </row>
    <row r="21" spans="1:8" x14ac:dyDescent="0.2">
      <c r="A21" s="104">
        <v>4</v>
      </c>
      <c r="B21" s="94" t="s">
        <v>128</v>
      </c>
      <c r="C21" s="105"/>
      <c r="D21" s="100">
        <v>87566.49</v>
      </c>
      <c r="E21" s="106"/>
      <c r="F21" s="106">
        <f>D21</f>
        <v>87566.49</v>
      </c>
      <c r="G21" s="103"/>
    </row>
    <row r="22" spans="1:8" x14ac:dyDescent="0.2">
      <c r="A22" s="107">
        <v>5</v>
      </c>
      <c r="B22" s="94" t="s">
        <v>129</v>
      </c>
      <c r="C22" s="108"/>
      <c r="D22" s="109">
        <v>31944.34</v>
      </c>
      <c r="E22" s="96"/>
      <c r="F22" s="96">
        <f>D22</f>
        <v>31944.34</v>
      </c>
      <c r="G22" s="103"/>
    </row>
    <row r="23" spans="1:8" x14ac:dyDescent="0.2">
      <c r="A23" s="107">
        <v>6</v>
      </c>
      <c r="B23" s="110" t="s">
        <v>130</v>
      </c>
      <c r="C23" s="111">
        <v>30</v>
      </c>
      <c r="D23" s="91">
        <v>14319.63</v>
      </c>
      <c r="E23" s="96">
        <f t="shared" si="0"/>
        <v>14319.63</v>
      </c>
      <c r="F23" s="96"/>
      <c r="G23" s="103"/>
    </row>
    <row r="24" spans="1:8" x14ac:dyDescent="0.2">
      <c r="A24" s="107">
        <v>7</v>
      </c>
      <c r="B24" s="90" t="s">
        <v>131</v>
      </c>
      <c r="C24" s="112">
        <v>75</v>
      </c>
      <c r="D24" s="91">
        <v>22881.86</v>
      </c>
      <c r="E24" s="96">
        <f t="shared" si="0"/>
        <v>22881.86</v>
      </c>
      <c r="F24" s="96"/>
      <c r="G24" s="113"/>
    </row>
    <row r="25" spans="1:8" x14ac:dyDescent="0.2">
      <c r="A25" s="107">
        <v>8</v>
      </c>
      <c r="B25" s="114" t="s">
        <v>132</v>
      </c>
      <c r="C25" s="115" t="s">
        <v>124</v>
      </c>
      <c r="D25" s="109">
        <v>7500</v>
      </c>
      <c r="E25" s="96">
        <f>D25</f>
        <v>7500</v>
      </c>
      <c r="F25" s="96"/>
      <c r="G25" s="116"/>
    </row>
    <row r="26" spans="1:8" x14ac:dyDescent="0.2">
      <c r="A26" s="237">
        <v>9</v>
      </c>
      <c r="B26" s="90" t="s">
        <v>133</v>
      </c>
      <c r="C26" s="235">
        <v>123</v>
      </c>
      <c r="D26" s="91">
        <v>2882.45</v>
      </c>
      <c r="E26" s="96">
        <f>D26</f>
        <v>2882.45</v>
      </c>
      <c r="F26" s="97"/>
      <c r="G26" s="117"/>
    </row>
    <row r="27" spans="1:8" x14ac:dyDescent="0.2">
      <c r="A27" s="238"/>
      <c r="B27" s="94" t="s">
        <v>134</v>
      </c>
      <c r="C27" s="240"/>
      <c r="D27" s="95">
        <v>4568.1499999999996</v>
      </c>
      <c r="E27" s="96">
        <f>D27</f>
        <v>4568.1499999999996</v>
      </c>
      <c r="F27" s="97"/>
      <c r="G27" s="117"/>
    </row>
    <row r="28" spans="1:8" x14ac:dyDescent="0.2">
      <c r="A28" s="239"/>
      <c r="B28" s="94" t="s">
        <v>135</v>
      </c>
      <c r="C28" s="236"/>
      <c r="D28" s="95">
        <v>1015.6</v>
      </c>
      <c r="E28" s="96">
        <f>D28</f>
        <v>1015.6</v>
      </c>
      <c r="F28" s="97"/>
      <c r="G28" s="117"/>
    </row>
    <row r="29" spans="1:8" x14ac:dyDescent="0.25">
      <c r="A29" s="85"/>
      <c r="B29" s="118" t="s">
        <v>136</v>
      </c>
      <c r="C29" s="119"/>
      <c r="D29" s="120">
        <f>SUM(D16:D28)</f>
        <v>180735.72000000003</v>
      </c>
      <c r="E29" s="121">
        <f>SUM(E16:E28)</f>
        <v>61224.89</v>
      </c>
      <c r="F29" s="121">
        <f>SUM(F16:F28)</f>
        <v>119510.83</v>
      </c>
      <c r="G29" s="122"/>
    </row>
    <row r="30" spans="1:8" x14ac:dyDescent="0.25">
      <c r="A30" s="85">
        <v>2</v>
      </c>
      <c r="B30" s="123" t="s">
        <v>137</v>
      </c>
      <c r="C30" s="124"/>
      <c r="D30" s="121"/>
      <c r="E30" s="121"/>
      <c r="F30" s="121"/>
      <c r="G30" s="125"/>
    </row>
    <row r="31" spans="1:8" x14ac:dyDescent="0.25">
      <c r="A31" s="104">
        <v>1</v>
      </c>
      <c r="B31" s="126"/>
      <c r="C31" s="127"/>
      <c r="D31" s="96"/>
      <c r="E31" s="96">
        <f>D31</f>
        <v>0</v>
      </c>
      <c r="F31" s="96"/>
      <c r="G31" s="126"/>
    </row>
    <row r="32" spans="1:8" x14ac:dyDescent="0.25">
      <c r="A32" s="104">
        <v>2</v>
      </c>
      <c r="B32" s="126"/>
      <c r="C32" s="128"/>
      <c r="D32" s="96"/>
      <c r="E32" s="96"/>
      <c r="F32" s="96"/>
      <c r="G32" s="129"/>
    </row>
    <row r="33" spans="1:7" x14ac:dyDescent="0.25">
      <c r="A33" s="104"/>
      <c r="B33" s="126"/>
      <c r="C33" s="128"/>
      <c r="D33" s="96"/>
      <c r="E33" s="96"/>
      <c r="F33" s="96"/>
      <c r="G33" s="129"/>
    </row>
    <row r="34" spans="1:7" x14ac:dyDescent="0.25">
      <c r="A34" s="85"/>
      <c r="B34" s="118" t="s">
        <v>136</v>
      </c>
      <c r="C34" s="119"/>
      <c r="D34" s="121">
        <f>SUM(D31:D33)</f>
        <v>0</v>
      </c>
      <c r="E34" s="121">
        <f>SUM(E31:E33)</f>
        <v>0</v>
      </c>
      <c r="F34" s="121">
        <f>SUM(F31:F33)</f>
        <v>0</v>
      </c>
      <c r="G34" s="122"/>
    </row>
    <row r="35" spans="1:7" x14ac:dyDescent="0.25">
      <c r="A35" s="85">
        <v>3</v>
      </c>
      <c r="B35" s="123" t="s">
        <v>138</v>
      </c>
      <c r="C35" s="130"/>
      <c r="D35" s="121"/>
      <c r="E35" s="121"/>
      <c r="F35" s="121"/>
      <c r="G35" s="125"/>
    </row>
    <row r="36" spans="1:7" x14ac:dyDescent="0.2">
      <c r="A36" s="104">
        <v>1</v>
      </c>
      <c r="B36" s="90" t="s">
        <v>139</v>
      </c>
      <c r="C36" s="131"/>
      <c r="D36" s="91">
        <v>27957.26</v>
      </c>
      <c r="E36" s="96">
        <f t="shared" ref="E36:E42" si="1">D36</f>
        <v>27957.26</v>
      </c>
      <c r="F36" s="96"/>
      <c r="G36" s="132"/>
    </row>
    <row r="37" spans="1:7" x14ac:dyDescent="0.2">
      <c r="A37" s="104">
        <v>2</v>
      </c>
      <c r="B37" s="90" t="s">
        <v>140</v>
      </c>
      <c r="C37" s="105" t="s">
        <v>141</v>
      </c>
      <c r="D37" s="95">
        <v>55200</v>
      </c>
      <c r="E37" s="96">
        <f t="shared" si="1"/>
        <v>55200</v>
      </c>
      <c r="F37" s="96"/>
      <c r="G37" s="125"/>
    </row>
    <row r="38" spans="1:7" x14ac:dyDescent="0.2">
      <c r="A38" s="107">
        <v>3</v>
      </c>
      <c r="B38" s="114" t="s">
        <v>142</v>
      </c>
      <c r="C38" s="105">
        <v>145</v>
      </c>
      <c r="D38" s="91">
        <v>4035.47</v>
      </c>
      <c r="E38" s="96">
        <f t="shared" si="1"/>
        <v>4035.47</v>
      </c>
      <c r="F38" s="96"/>
      <c r="G38" s="133"/>
    </row>
    <row r="39" spans="1:7" x14ac:dyDescent="0.2">
      <c r="A39" s="104">
        <v>4</v>
      </c>
      <c r="B39" s="114"/>
      <c r="C39" s="134"/>
      <c r="D39" s="109"/>
      <c r="E39" s="96">
        <f t="shared" si="1"/>
        <v>0</v>
      </c>
      <c r="F39" s="96"/>
      <c r="G39" s="133"/>
    </row>
    <row r="40" spans="1:7" x14ac:dyDescent="0.2">
      <c r="A40" s="104"/>
      <c r="B40" s="114"/>
      <c r="C40" s="135"/>
      <c r="D40" s="136"/>
      <c r="E40" s="96">
        <f t="shared" si="1"/>
        <v>0</v>
      </c>
      <c r="F40" s="96"/>
      <c r="G40" s="133"/>
    </row>
    <row r="41" spans="1:7" x14ac:dyDescent="0.2">
      <c r="A41" s="104"/>
      <c r="B41" s="114"/>
      <c r="C41" s="135"/>
      <c r="D41" s="136"/>
      <c r="E41" s="96">
        <f t="shared" si="1"/>
        <v>0</v>
      </c>
      <c r="F41" s="96"/>
      <c r="G41" s="133"/>
    </row>
    <row r="42" spans="1:7" x14ac:dyDescent="0.2">
      <c r="A42" s="104"/>
      <c r="B42" s="137"/>
      <c r="C42" s="115"/>
      <c r="D42" s="136"/>
      <c r="E42" s="96">
        <f t="shared" si="1"/>
        <v>0</v>
      </c>
      <c r="F42" s="97"/>
      <c r="G42" s="138"/>
    </row>
    <row r="43" spans="1:7" x14ac:dyDescent="0.25">
      <c r="A43" s="85"/>
      <c r="B43" s="118" t="s">
        <v>136</v>
      </c>
      <c r="C43" s="119"/>
      <c r="D43" s="121">
        <f>SUM(D36:D42)</f>
        <v>87192.73</v>
      </c>
      <c r="E43" s="121">
        <f>SUM(E36:E42)</f>
        <v>87192.73</v>
      </c>
      <c r="F43" s="121">
        <f>SUM(F36:F42)</f>
        <v>0</v>
      </c>
      <c r="G43" s="122"/>
    </row>
    <row r="44" spans="1:7" s="70" customFormat="1" x14ac:dyDescent="0.25">
      <c r="A44" s="139">
        <v>4</v>
      </c>
      <c r="B44" s="140" t="s">
        <v>143</v>
      </c>
      <c r="C44" s="141"/>
      <c r="D44" s="121"/>
      <c r="E44" s="121"/>
      <c r="F44" s="121"/>
      <c r="G44" s="129"/>
    </row>
    <row r="45" spans="1:7" s="70" customFormat="1" x14ac:dyDescent="0.25">
      <c r="A45" s="142">
        <v>1</v>
      </c>
      <c r="B45" s="143"/>
      <c r="C45" s="144"/>
      <c r="D45" s="145"/>
      <c r="E45" s="136"/>
      <c r="F45" s="136"/>
      <c r="G45" s="129"/>
    </row>
    <row r="46" spans="1:7" s="70" customFormat="1" x14ac:dyDescent="0.25">
      <c r="A46" s="142">
        <v>2</v>
      </c>
      <c r="B46" s="146"/>
      <c r="C46" s="144"/>
      <c r="D46" s="145"/>
      <c r="E46" s="136">
        <f>D46</f>
        <v>0</v>
      </c>
      <c r="F46" s="136"/>
      <c r="G46" s="129"/>
    </row>
    <row r="47" spans="1:7" s="70" customFormat="1" x14ac:dyDescent="0.25">
      <c r="A47" s="139"/>
      <c r="B47" s="147" t="s">
        <v>136</v>
      </c>
      <c r="C47" s="141"/>
      <c r="D47" s="121">
        <f>SUM(D45:D46)</f>
        <v>0</v>
      </c>
      <c r="E47" s="121">
        <f>SUM(E45:E46)</f>
        <v>0</v>
      </c>
      <c r="F47" s="121">
        <f>SUM(F45:F46)</f>
        <v>0</v>
      </c>
      <c r="G47" s="148"/>
    </row>
    <row r="48" spans="1:7" x14ac:dyDescent="0.25">
      <c r="A48" s="85"/>
      <c r="B48" s="118" t="s">
        <v>144</v>
      </c>
      <c r="C48" s="119"/>
      <c r="D48" s="121">
        <f>D29+D34+D43+D47</f>
        <v>267928.45</v>
      </c>
      <c r="E48" s="121">
        <f>E29+E34+E43+E47</f>
        <v>148417.62</v>
      </c>
      <c r="F48" s="121">
        <f>F29+F34+F43+F47</f>
        <v>119510.83</v>
      </c>
      <c r="G48" s="122"/>
    </row>
    <row r="50" spans="1:8" ht="12.75" customHeight="1" x14ac:dyDescent="0.25">
      <c r="A50" s="241" t="s">
        <v>145</v>
      </c>
      <c r="B50" s="242"/>
      <c r="C50" s="242"/>
      <c r="D50" s="243"/>
      <c r="E50" s="149">
        <f>E48-D11</f>
        <v>146163.56</v>
      </c>
      <c r="F50" s="89"/>
      <c r="G50" s="89"/>
      <c r="H50" s="150"/>
    </row>
    <row r="51" spans="1:8" ht="12.75" customHeight="1" x14ac:dyDescent="0.25">
      <c r="A51" s="223" t="s">
        <v>146</v>
      </c>
      <c r="B51" s="224"/>
      <c r="C51" s="224"/>
      <c r="D51" s="225"/>
      <c r="E51" s="151">
        <f>D7*D8*12</f>
        <v>177513.12</v>
      </c>
      <c r="F51" s="89"/>
      <c r="G51" s="89"/>
      <c r="H51" s="150"/>
    </row>
    <row r="52" spans="1:8" ht="12.75" customHeight="1" x14ac:dyDescent="0.25">
      <c r="A52" s="223" t="s">
        <v>147</v>
      </c>
      <c r="B52" s="224"/>
      <c r="C52" s="224"/>
      <c r="D52" s="225"/>
      <c r="E52" s="151">
        <f>E51-E50</f>
        <v>31349.559999999998</v>
      </c>
      <c r="F52" s="89"/>
      <c r="G52" s="89"/>
      <c r="H52" s="150"/>
    </row>
    <row r="53" spans="1:8" ht="12.75" customHeight="1" x14ac:dyDescent="0.25">
      <c r="A53" s="226" t="s">
        <v>148</v>
      </c>
      <c r="B53" s="227"/>
      <c r="C53" s="227"/>
      <c r="D53" s="228"/>
      <c r="E53" s="149">
        <v>6900</v>
      </c>
      <c r="F53" s="89"/>
      <c r="G53" s="89"/>
      <c r="H53" s="150"/>
    </row>
    <row r="54" spans="1:8" ht="12.75" customHeight="1" x14ac:dyDescent="0.25">
      <c r="A54" s="229" t="s">
        <v>149</v>
      </c>
      <c r="B54" s="230"/>
      <c r="C54" s="230"/>
      <c r="D54" s="231"/>
      <c r="E54" s="151">
        <f>E52+E53</f>
        <v>38249.56</v>
      </c>
      <c r="F54" s="89"/>
      <c r="G54" s="89"/>
      <c r="H54" s="150"/>
    </row>
    <row r="55" spans="1:8" x14ac:dyDescent="0.25">
      <c r="A55" s="152"/>
      <c r="B55" s="89"/>
      <c r="C55" s="89"/>
      <c r="D55" s="89"/>
      <c r="E55" s="153"/>
      <c r="F55" s="89"/>
      <c r="G55" s="89"/>
      <c r="H55" s="150"/>
    </row>
    <row r="56" spans="1:8" x14ac:dyDescent="0.25">
      <c r="A56" s="152"/>
      <c r="B56" s="89"/>
      <c r="C56" s="89"/>
      <c r="D56" s="89"/>
      <c r="E56" s="89"/>
      <c r="F56" s="89"/>
      <c r="G56" s="89"/>
      <c r="H56" s="150"/>
    </row>
    <row r="57" spans="1:8" x14ac:dyDescent="0.25">
      <c r="A57" s="152"/>
      <c r="B57" s="89" t="s">
        <v>150</v>
      </c>
      <c r="C57" s="232" t="s">
        <v>151</v>
      </c>
      <c r="D57" s="232"/>
      <c r="E57" s="89"/>
      <c r="F57" s="89"/>
      <c r="G57" s="89"/>
      <c r="H57" s="150"/>
    </row>
    <row r="68" spans="4:4" x14ac:dyDescent="0.25">
      <c r="D68" s="81"/>
    </row>
    <row r="69" spans="4:4" x14ac:dyDescent="0.25">
      <c r="D69" s="81"/>
    </row>
    <row r="70" spans="4:4" x14ac:dyDescent="0.25">
      <c r="D70" s="81"/>
    </row>
    <row r="71" spans="4:4" x14ac:dyDescent="0.25">
      <c r="D71" s="81"/>
    </row>
    <row r="72" spans="4:4" x14ac:dyDescent="0.25">
      <c r="D72" s="81"/>
    </row>
    <row r="73" spans="4:4" x14ac:dyDescent="0.25">
      <c r="D73" s="81"/>
    </row>
    <row r="74" spans="4:4" x14ac:dyDescent="0.25">
      <c r="D74" s="81"/>
    </row>
    <row r="75" spans="4:4" x14ac:dyDescent="0.25">
      <c r="D75" s="81"/>
    </row>
    <row r="76" spans="4:4" x14ac:dyDescent="0.25">
      <c r="D76" s="81"/>
    </row>
  </sheetData>
  <mergeCells count="29">
    <mergeCell ref="A9:B9"/>
    <mergeCell ref="A3:G3"/>
    <mergeCell ref="A4:G4"/>
    <mergeCell ref="A5:G5"/>
    <mergeCell ref="A7:B7"/>
    <mergeCell ref="A8:B8"/>
    <mergeCell ref="A10:B10"/>
    <mergeCell ref="A11:B11"/>
    <mergeCell ref="A12:B12"/>
    <mergeCell ref="A13:A14"/>
    <mergeCell ref="B13:B14"/>
    <mergeCell ref="D13:D14"/>
    <mergeCell ref="E13:E14"/>
    <mergeCell ref="F13:F14"/>
    <mergeCell ref="G13:G14"/>
    <mergeCell ref="A16:A17"/>
    <mergeCell ref="C16:C17"/>
    <mergeCell ref="G16:G17"/>
    <mergeCell ref="C13:C14"/>
    <mergeCell ref="A52:D52"/>
    <mergeCell ref="A53:D53"/>
    <mergeCell ref="A54:D54"/>
    <mergeCell ref="C57:D57"/>
    <mergeCell ref="A19:A20"/>
    <mergeCell ref="C19:C20"/>
    <mergeCell ref="A26:A28"/>
    <mergeCell ref="C26:C28"/>
    <mergeCell ref="A50:D50"/>
    <mergeCell ref="A51:D51"/>
  </mergeCells>
  <printOptions horizontalCentered="1"/>
  <pageMargins left="0.78740157480314965" right="0.78740157480314965" top="0" bottom="0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отчет</vt:lpstr>
      <vt:lpstr>карточка</vt:lpstr>
      <vt:lpstr>отчет!Область_печати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2015-03-28T07:51:09Z</dcterms:modified>
</cp:coreProperties>
</file>