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отчет!$A$1:$E$113</definedName>
  </definedNames>
  <calcPr calcId="145621"/>
</workbook>
</file>

<file path=xl/calcChain.xml><?xml version="1.0" encoding="utf-8"?>
<calcChain xmlns="http://schemas.openxmlformats.org/spreadsheetml/2006/main">
  <c r="D36" i="6" l="1"/>
  <c r="E35" i="6"/>
  <c r="E34" i="6"/>
  <c r="D32" i="6"/>
  <c r="E31" i="6"/>
  <c r="E30" i="6"/>
  <c r="E29" i="6"/>
  <c r="E28" i="6"/>
  <c r="E27" i="6"/>
  <c r="D25" i="6"/>
  <c r="E24" i="6"/>
  <c r="E23" i="6"/>
  <c r="E22" i="6"/>
  <c r="E19" i="6"/>
  <c r="E18" i="6"/>
  <c r="E17" i="6"/>
  <c r="D16" i="6"/>
  <c r="D20" i="6" s="1"/>
  <c r="D37" i="6" s="1"/>
  <c r="E15" i="6"/>
  <c r="D10" i="6"/>
  <c r="D6" i="6"/>
  <c r="E40" i="6" s="1"/>
  <c r="E16" i="6" l="1"/>
  <c r="E20" i="6" s="1"/>
  <c r="E37" i="6" s="1"/>
  <c r="E39" i="6" s="1"/>
  <c r="E41" i="6" s="1"/>
  <c r="E43" i="6" s="1"/>
  <c r="E25" i="6"/>
  <c r="E32" i="6"/>
  <c r="E36" i="6"/>
  <c r="E102" i="5" l="1"/>
  <c r="E104" i="5" s="1"/>
  <c r="E99" i="5"/>
  <c r="E100" i="5" s="1"/>
  <c r="E93" i="5"/>
  <c r="E86" i="5"/>
  <c r="E85" i="5"/>
  <c r="E83" i="5"/>
  <c r="E81" i="5"/>
  <c r="E75" i="5"/>
  <c r="E74" i="5"/>
  <c r="E76" i="5" s="1"/>
  <c r="E72" i="5"/>
  <c r="E68" i="5"/>
  <c r="E64" i="5"/>
  <c r="E48" i="5"/>
  <c r="E42" i="5"/>
  <c r="E38" i="5"/>
  <c r="E29" i="5" s="1"/>
  <c r="E24" i="5"/>
  <c r="E84" i="5" s="1"/>
  <c r="E19" i="5"/>
  <c r="E15" i="5"/>
  <c r="C2" i="5"/>
  <c r="E77" i="5" l="1"/>
  <c r="E87" i="5"/>
  <c r="E27" i="5"/>
  <c r="E6" i="5" s="1"/>
  <c r="E49" i="5" l="1"/>
  <c r="E90" i="5"/>
  <c r="E91" i="5" s="1"/>
  <c r="E51" i="5"/>
</calcChain>
</file>

<file path=xl/sharedStrings.xml><?xml version="1.0" encoding="utf-8"?>
<sst xmlns="http://schemas.openxmlformats.org/spreadsheetml/2006/main" count="146" uniqueCount="131">
  <si>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</si>
  <si>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31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</si>
  <si>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</si>
  <si>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</si>
  <si>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</si>
  <si>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</si>
  <si>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</si>
  <si>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</si>
  <si>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(12,27 до 01.08.14; 10,87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</si>
  <si>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</si>
  <si>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</si>
  <si>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</si>
  <si>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</si>
  <si>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Абонентское обслуживание домофона (1 подъезд)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</si>
  <si>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</si>
  <si>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</si>
  <si>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</si>
  <si>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</si>
  <si>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</si>
  <si>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</si>
  <si>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</si>
  <si>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</si>
  <si>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</si>
  <si>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</si>
  <si>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</si>
  <si>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</si>
  <si>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</si>
  <si>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</si>
  <si>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</si>
  <si>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</si>
  <si>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</si>
  <si>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</si>
  <si>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</si>
  <si>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</si>
  <si>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</si>
  <si>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</si>
  <si>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</si>
  <si>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</si>
  <si>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</si>
  <si>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</si>
  <si>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</si>
  <si>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</si>
  <si>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</si>
  <si>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*Аварийно-диспетчерское обслуживание</t>
  </si>
  <si>
    <t>*Проведение технических осмотров и содержание систем электроснабжения</t>
  </si>
  <si>
    <t>*Техническое обслуживание лифта</t>
  </si>
  <si>
    <t>*Услуги паспортного стола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</si>
  <si>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</si>
  <si>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</si>
  <si>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</si>
  <si>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</si>
  <si>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</si>
  <si>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</si>
  <si>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</si>
  <si>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</si>
  <si>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</si>
  <si>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</si>
  <si>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</si>
  <si>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</si>
  <si>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</si>
  <si>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 xml:space="preserve">*Абонентское обслуживание домофона (1 подъезд)  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</si>
  <si>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</si>
  <si>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</si>
  <si>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</si>
  <si>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</si>
  <si>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</si>
  <si>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</si>
  <si>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</si>
  <si>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</si>
  <si>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</si>
  <si>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</si>
  <si>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</si>
  <si>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</si>
  <si>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</si>
  <si>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</si>
  <si>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</si>
  <si>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</si>
  <si>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</si>
  <si>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</si>
  <si>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</si>
  <si>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</si>
  <si>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</si>
  <si>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</si>
  <si>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</si>
  <si>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</si>
  <si>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</si>
  <si>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</si>
  <si>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</si>
  <si>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</si>
  <si>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</si>
  <si>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</si>
  <si>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</si>
  <si>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</si>
  <si>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</si>
  <si>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</si>
  <si>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31 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</si>
  <si>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</si>
  <si>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</si>
  <si>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</si>
  <si>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</si>
  <si>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</si>
  <si>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</si>
  <si>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</si>
  <si>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</si>
  <si>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</si>
  <si>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</si>
  <si>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</si>
  <si>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</si>
  <si>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</si>
  <si>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</si>
  <si>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Отопление кв.62,кв.7,кв.13</t>
  </si>
  <si>
    <t>Чистка расходомера</t>
  </si>
  <si>
    <t>ООО"ИЭСК"</t>
  </si>
  <si>
    <t>Отопление кв.54, под кв.2</t>
  </si>
  <si>
    <t>Отопление-элеваторы</t>
  </si>
  <si>
    <t>Итого:</t>
  </si>
  <si>
    <t>Электромонтажные работы</t>
  </si>
  <si>
    <t>Ремонтно-строительные работы</t>
  </si>
  <si>
    <t>Почтовые ящики</t>
  </si>
  <si>
    <t>Постникова</t>
  </si>
  <si>
    <t>Ремонт межпанельных швов кв.5,72</t>
  </si>
  <si>
    <t>Ремонт крыши над квартирами: кв.72</t>
  </si>
  <si>
    <t>Прочие работы</t>
  </si>
  <si>
    <t>Всего: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</si>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</sst>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6">
    <xf numFmtId="0" fontId="0" fillId="0" borderId="0" xfId="0"/>
    <xf numFmtId="0" fontId="2" fillId="0" borderId="0" xfId="1" applyFont="1" applyFill="1"/>
    <xf numFmtId="164" fontId="5" fillId="0" borderId="0" xfId="6" applyFont="1" applyFill="1" applyAlignment="1">
      <alignment horizontal="right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5" fillId="0" borderId="0" xfId="6" applyNumberFormat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165" fontId="5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0" fontId="5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5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right"/>
    </xf>
    <xf numFmtId="166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166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9" fontId="5" fillId="0" borderId="12" xfId="7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40" fontId="5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7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 vertical="center"/>
    </xf>
    <xf numFmtId="40" fontId="9" fillId="0" borderId="1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center" vertical="center" wrapText="1"/>
    </xf>
    <xf numFmtId="168" fontId="8" fillId="0" borderId="3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 vertical="center"/>
    </xf>
    <xf numFmtId="4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wrapText="1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2" fillId="0" borderId="0" xfId="1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right" vertical="top" wrapText="1"/>
    </xf>
    <xf numFmtId="169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horizontal="center" vertical="top" wrapText="1"/>
    </xf>
    <xf numFmtId="169" fontId="17" fillId="0" borderId="0" xfId="1" applyNumberFormat="1" applyFont="1" applyAlignment="1">
      <alignment horizontal="right" vertical="top" wrapText="1"/>
    </xf>
    <xf numFmtId="169" fontId="17" fillId="0" borderId="0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right" vertical="top" wrapText="1"/>
    </xf>
    <xf numFmtId="0" fontId="18" fillId="0" borderId="12" xfId="0" applyFont="1" applyBorder="1"/>
    <xf numFmtId="0" fontId="18" fillId="0" borderId="4" xfId="0" applyFont="1" applyBorder="1" applyAlignment="1">
      <alignment vertical="center"/>
    </xf>
    <xf numFmtId="2" fontId="15" fillId="4" borderId="1" xfId="1" applyNumberFormat="1" applyFont="1" applyFill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vertical="top" wrapText="1"/>
    </xf>
    <xf numFmtId="2" fontId="14" fillId="0" borderId="1" xfId="1" applyNumberFormat="1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horizontal="center" vertical="top" wrapText="1"/>
    </xf>
    <xf numFmtId="43" fontId="15" fillId="4" borderId="1" xfId="1" applyNumberFormat="1" applyFont="1" applyFill="1" applyBorder="1" applyAlignment="1">
      <alignment vertical="top" wrapText="1"/>
    </xf>
    <xf numFmtId="1" fontId="15" fillId="3" borderId="1" xfId="0" applyNumberFormat="1" applyFont="1" applyFill="1" applyBorder="1" applyAlignment="1">
      <alignment horizontal="center" vertical="top" wrapText="1"/>
    </xf>
    <xf numFmtId="43" fontId="15" fillId="3" borderId="1" xfId="0" applyNumberFormat="1" applyFont="1" applyFill="1" applyBorder="1" applyAlignment="1">
      <alignment vertical="top" wrapText="1"/>
    </xf>
    <xf numFmtId="3" fontId="15" fillId="4" borderId="1" xfId="1" applyNumberFormat="1" applyFont="1" applyFill="1" applyBorder="1" applyAlignment="1">
      <alignment horizontal="center" vertical="top" wrapText="1"/>
    </xf>
    <xf numFmtId="169" fontId="14" fillId="0" borderId="1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center"/>
    </xf>
    <xf numFmtId="169" fontId="19" fillId="0" borderId="1" xfId="1" applyNumberFormat="1" applyFont="1" applyBorder="1" applyAlignment="1">
      <alignment horizontal="center" vertical="top"/>
    </xf>
    <xf numFmtId="0" fontId="20" fillId="0" borderId="11" xfId="9" applyFont="1" applyFill="1" applyBorder="1"/>
    <xf numFmtId="0" fontId="21" fillId="0" borderId="1" xfId="9" applyFont="1" applyFill="1" applyBorder="1"/>
    <xf numFmtId="166" fontId="22" fillId="0" borderId="1" xfId="0" applyNumberFormat="1" applyFont="1" applyBorder="1" applyAlignment="1">
      <alignment horizontal="right"/>
    </xf>
    <xf numFmtId="43" fontId="15" fillId="0" borderId="1" xfId="1" applyNumberFormat="1" applyFont="1" applyBorder="1" applyAlignment="1">
      <alignment horizontal="right" vertical="top" wrapText="1"/>
    </xf>
    <xf numFmtId="0" fontId="21" fillId="0" borderId="1" xfId="9" applyFont="1" applyFill="1" applyBorder="1" applyAlignment="1">
      <alignment horizontal="left"/>
    </xf>
    <xf numFmtId="169" fontId="15" fillId="3" borderId="4" xfId="0" applyNumberFormat="1" applyFont="1" applyFill="1" applyBorder="1" applyAlignment="1">
      <alignment horizontal="center" vertical="top" wrapText="1"/>
    </xf>
    <xf numFmtId="166" fontId="21" fillId="0" borderId="1" xfId="9" applyNumberFormat="1" applyFont="1" applyFill="1" applyBorder="1" applyAlignment="1">
      <alignment horizontal="right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2" fontId="19" fillId="0" borderId="1" xfId="1" applyNumberFormat="1" applyFont="1" applyBorder="1" applyAlignment="1">
      <alignment horizontal="right" vertical="top" wrapText="1"/>
    </xf>
    <xf numFmtId="2" fontId="15" fillId="0" borderId="1" xfId="1" applyNumberFormat="1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3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3" fontId="15" fillId="0" borderId="0" xfId="1" applyNumberFormat="1" applyFont="1" applyAlignment="1">
      <alignment vertical="center" wrapText="1"/>
    </xf>
    <xf numFmtId="43" fontId="15" fillId="0" borderId="0" xfId="1" applyNumberFormat="1" applyFont="1" applyAlignment="1">
      <alignment horizontal="center" vertical="top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40" fontId="8" fillId="0" borderId="5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right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3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3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3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5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0" borderId="0" xfId="0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2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activeCell="A86" sqref="A86:C86"/>
    </sheetView>
  </sheetViews>
  <sheetFormatPr defaultRowHeight="12.75" x14ac:dyDescent="0.2"/>
  <cols>
    <col min="1" max="1" width="10" style="69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 x14ac:dyDescent="0.2">
      <c r="A1" s="133" t="s">
        <v>1</v>
      </c>
      <c r="B1" s="133"/>
      <c r="C1" s="133"/>
      <c r="D1" s="133"/>
      <c r="E1" s="133"/>
    </row>
    <row r="2" spans="1:5" x14ac:dyDescent="0.2">
      <c r="A2" s="134" t="s">
        <v>2</v>
      </c>
      <c r="B2" s="134"/>
      <c r="C2" s="2">
        <f>C3+C4</f>
        <v>4097.72</v>
      </c>
      <c r="D2" s="3"/>
    </row>
    <row r="3" spans="1:5" x14ac:dyDescent="0.2">
      <c r="A3" s="135" t="s">
        <v>3</v>
      </c>
      <c r="B3" s="135"/>
      <c r="C3" s="5">
        <v>4097.72</v>
      </c>
      <c r="D3" s="3"/>
      <c r="E3" s="6"/>
    </row>
    <row r="4" spans="1:5" x14ac:dyDescent="0.2">
      <c r="A4" s="135" t="s">
        <v>4</v>
      </c>
      <c r="B4" s="135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6" t="s">
        <v>5</v>
      </c>
      <c r="B6" s="137"/>
      <c r="C6" s="138"/>
      <c r="D6" s="142" t="s">
        <v>6</v>
      </c>
      <c r="E6" s="144">
        <f>E15+E19+E27</f>
        <v>2397233.6700000004</v>
      </c>
    </row>
    <row r="7" spans="1:5" x14ac:dyDescent="0.2">
      <c r="A7" s="139"/>
      <c r="B7" s="140"/>
      <c r="C7" s="141"/>
      <c r="D7" s="143"/>
      <c r="E7" s="145"/>
    </row>
    <row r="8" spans="1:5" x14ac:dyDescent="0.2">
      <c r="A8" s="147" t="s">
        <v>7</v>
      </c>
      <c r="B8" s="147"/>
      <c r="C8" s="147"/>
      <c r="D8" s="147"/>
      <c r="E8" s="147"/>
    </row>
    <row r="9" spans="1:5" x14ac:dyDescent="0.2">
      <c r="A9" s="148" t="s">
        <v>8</v>
      </c>
      <c r="B9" s="149"/>
      <c r="C9" s="150"/>
      <c r="D9" s="10"/>
      <c r="E9" s="11">
        <v>574202.41</v>
      </c>
    </row>
    <row r="10" spans="1:5" x14ac:dyDescent="0.2">
      <c r="A10" s="151" t="s">
        <v>9</v>
      </c>
      <c r="B10" s="151"/>
      <c r="C10" s="151"/>
      <c r="D10" s="12">
        <v>1.99</v>
      </c>
      <c r="E10" s="11">
        <v>40554.980000000003</v>
      </c>
    </row>
    <row r="11" spans="1:5" ht="12.75" customHeight="1" x14ac:dyDescent="0.2">
      <c r="A11" s="152" t="s">
        <v>10</v>
      </c>
      <c r="B11" s="153"/>
      <c r="C11" s="154"/>
      <c r="D11" s="12">
        <v>0.84</v>
      </c>
      <c r="E11" s="11">
        <v>16499.77</v>
      </c>
    </row>
    <row r="12" spans="1:5" x14ac:dyDescent="0.2">
      <c r="A12" s="152" t="s">
        <v>11</v>
      </c>
      <c r="B12" s="153"/>
      <c r="C12" s="154"/>
      <c r="D12" s="12">
        <v>1.1100000000000001</v>
      </c>
      <c r="E12" s="11">
        <v>54533.67</v>
      </c>
    </row>
    <row r="13" spans="1:5" x14ac:dyDescent="0.2">
      <c r="A13" s="151" t="s">
        <v>12</v>
      </c>
      <c r="B13" s="151"/>
      <c r="C13" s="151"/>
      <c r="D13" s="12"/>
      <c r="E13" s="11"/>
    </row>
    <row r="14" spans="1:5" ht="12.75" customHeight="1" x14ac:dyDescent="0.2">
      <c r="A14" s="148" t="s">
        <v>13</v>
      </c>
      <c r="B14" s="149"/>
      <c r="C14" s="150"/>
      <c r="D14" s="12"/>
      <c r="E14" s="11">
        <v>18284</v>
      </c>
    </row>
    <row r="15" spans="1:5" x14ac:dyDescent="0.2">
      <c r="A15" s="146" t="s">
        <v>14</v>
      </c>
      <c r="B15" s="146"/>
      <c r="C15" s="146"/>
      <c r="D15" s="12"/>
      <c r="E15" s="13">
        <f>SUM(E9:E14)</f>
        <v>704074.83000000007</v>
      </c>
    </row>
    <row r="16" spans="1:5" x14ac:dyDescent="0.2">
      <c r="A16" s="147" t="s">
        <v>15</v>
      </c>
      <c r="B16" s="147"/>
      <c r="C16" s="147"/>
      <c r="D16" s="147"/>
      <c r="E16" s="147"/>
    </row>
    <row r="17" spans="1:5" x14ac:dyDescent="0.2">
      <c r="A17" s="155" t="s">
        <v>0</v>
      </c>
      <c r="B17" s="155"/>
      <c r="C17" s="155"/>
      <c r="D17" s="10">
        <v>3.61</v>
      </c>
      <c r="E17" s="13">
        <v>177355.25</v>
      </c>
    </row>
    <row r="18" spans="1:5" x14ac:dyDescent="0.2">
      <c r="A18" s="156" t="s">
        <v>16</v>
      </c>
      <c r="B18" s="157"/>
      <c r="C18" s="157"/>
      <c r="D18" s="14"/>
      <c r="E18" s="13"/>
    </row>
    <row r="19" spans="1:5" ht="12.75" customHeight="1" x14ac:dyDescent="0.2">
      <c r="A19" s="146" t="s">
        <v>17</v>
      </c>
      <c r="B19" s="146"/>
      <c r="C19" s="146"/>
      <c r="D19" s="15"/>
      <c r="E19" s="13">
        <f>E17+E18</f>
        <v>177355.25</v>
      </c>
    </row>
    <row r="20" spans="1:5" ht="12.75" hidden="1" customHeight="1" x14ac:dyDescent="0.2">
      <c r="A20" s="158" t="s">
        <v>18</v>
      </c>
      <c r="B20" s="159"/>
      <c r="C20" s="160"/>
      <c r="D20" s="15"/>
      <c r="E20" s="16">
        <v>0</v>
      </c>
    </row>
    <row r="21" spans="1:5" ht="12.75" hidden="1" customHeight="1" x14ac:dyDescent="0.2">
      <c r="A21" s="158" t="s">
        <v>19</v>
      </c>
      <c r="B21" s="159"/>
      <c r="C21" s="160"/>
      <c r="D21" s="15"/>
      <c r="E21" s="16">
        <v>0</v>
      </c>
    </row>
    <row r="22" spans="1:5" ht="12.75" customHeight="1" x14ac:dyDescent="0.2">
      <c r="A22" s="161" t="s">
        <v>20</v>
      </c>
      <c r="B22" s="161"/>
      <c r="C22" s="161"/>
      <c r="D22" s="161"/>
      <c r="E22" s="161"/>
    </row>
    <row r="23" spans="1:5" ht="12.75" customHeight="1" x14ac:dyDescent="0.2">
      <c r="A23" s="17" t="s">
        <v>21</v>
      </c>
      <c r="B23" s="18"/>
      <c r="C23" s="18"/>
      <c r="D23" s="19"/>
      <c r="E23" s="20">
        <v>820471.9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272836.4+192894.17</f>
        <v>465730.57000000007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68672.539999999994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160928.57999999999</v>
      </c>
    </row>
    <row r="27" spans="1:5" s="22" customFormat="1" ht="12.75" customHeight="1" x14ac:dyDescent="0.2">
      <c r="A27" s="158" t="s">
        <v>25</v>
      </c>
      <c r="B27" s="159"/>
      <c r="C27" s="160"/>
      <c r="D27" s="19"/>
      <c r="E27" s="21">
        <f>SUM(E23:E26)</f>
        <v>1515803.5900000003</v>
      </c>
    </row>
    <row r="28" spans="1:5" x14ac:dyDescent="0.2">
      <c r="A28" s="23"/>
    </row>
    <row r="29" spans="1:5" x14ac:dyDescent="0.2">
      <c r="A29" s="136" t="s">
        <v>26</v>
      </c>
      <c r="B29" s="162"/>
      <c r="C29" s="163"/>
      <c r="D29" s="25"/>
      <c r="E29" s="144">
        <f>E38+E42+E48</f>
        <v>2404798.59</v>
      </c>
    </row>
    <row r="30" spans="1:5" x14ac:dyDescent="0.2">
      <c r="A30" s="164"/>
      <c r="B30" s="165"/>
      <c r="C30" s="166"/>
      <c r="D30" s="26"/>
      <c r="E30" s="145"/>
    </row>
    <row r="31" spans="1:5" x14ac:dyDescent="0.2">
      <c r="A31" s="147" t="s">
        <v>7</v>
      </c>
      <c r="B31" s="147"/>
      <c r="C31" s="147"/>
      <c r="D31" s="147"/>
      <c r="E31" s="147"/>
    </row>
    <row r="32" spans="1:5" x14ac:dyDescent="0.2">
      <c r="A32" s="148" t="s">
        <v>27</v>
      </c>
      <c r="B32" s="149"/>
      <c r="C32" s="150"/>
      <c r="D32" s="10"/>
      <c r="E32" s="27">
        <v>576014.41</v>
      </c>
    </row>
    <row r="33" spans="1:5" x14ac:dyDescent="0.2">
      <c r="A33" s="151" t="s">
        <v>28</v>
      </c>
      <c r="B33" s="151"/>
      <c r="C33" s="151"/>
      <c r="D33" s="12"/>
      <c r="E33" s="28">
        <v>40682.959999999999</v>
      </c>
    </row>
    <row r="34" spans="1:5" ht="12.75" customHeight="1" x14ac:dyDescent="0.2">
      <c r="A34" s="17" t="s">
        <v>29</v>
      </c>
      <c r="B34" s="18"/>
      <c r="C34" s="18"/>
      <c r="D34" s="19"/>
      <c r="E34" s="28">
        <v>16551.84</v>
      </c>
    </row>
    <row r="35" spans="1:5" x14ac:dyDescent="0.2">
      <c r="A35" s="152" t="s">
        <v>11</v>
      </c>
      <c r="B35" s="153"/>
      <c r="C35" s="154"/>
      <c r="D35" s="15"/>
      <c r="E35" s="28">
        <v>54705.760000000002</v>
      </c>
    </row>
    <row r="36" spans="1:5" x14ac:dyDescent="0.2">
      <c r="A36" s="151" t="s">
        <v>12</v>
      </c>
      <c r="B36" s="151"/>
      <c r="C36" s="151"/>
      <c r="D36" s="12"/>
      <c r="E36" s="28">
        <v>0</v>
      </c>
    </row>
    <row r="37" spans="1:5" ht="12.75" customHeight="1" x14ac:dyDescent="0.2">
      <c r="A37" s="148" t="s">
        <v>13</v>
      </c>
      <c r="B37" s="149"/>
      <c r="C37" s="167"/>
      <c r="D37" s="12"/>
      <c r="E37" s="28">
        <v>18341.7</v>
      </c>
    </row>
    <row r="38" spans="1:5" ht="12.75" customHeight="1" x14ac:dyDescent="0.2">
      <c r="A38" s="146" t="s">
        <v>30</v>
      </c>
      <c r="B38" s="146"/>
      <c r="C38" s="146"/>
      <c r="D38" s="15"/>
      <c r="E38" s="29">
        <f>SUM(E32:E37)</f>
        <v>706296.66999999993</v>
      </c>
    </row>
    <row r="39" spans="1:5" x14ac:dyDescent="0.2">
      <c r="A39" s="147" t="s">
        <v>15</v>
      </c>
      <c r="B39" s="147"/>
      <c r="C39" s="147"/>
      <c r="D39" s="147"/>
      <c r="E39" s="147"/>
    </row>
    <row r="40" spans="1:5" x14ac:dyDescent="0.2">
      <c r="A40" s="155" t="s">
        <v>0</v>
      </c>
      <c r="B40" s="155"/>
      <c r="C40" s="155"/>
      <c r="D40" s="10"/>
      <c r="E40" s="30">
        <v>177914.93</v>
      </c>
    </row>
    <row r="41" spans="1:5" x14ac:dyDescent="0.2">
      <c r="A41" s="156" t="s">
        <v>16</v>
      </c>
      <c r="B41" s="157"/>
      <c r="C41" s="157"/>
      <c r="D41" s="12"/>
      <c r="E41" s="31">
        <v>0</v>
      </c>
    </row>
    <row r="42" spans="1:5" ht="12.75" customHeight="1" x14ac:dyDescent="0.2">
      <c r="A42" s="146" t="s">
        <v>31</v>
      </c>
      <c r="B42" s="146"/>
      <c r="C42" s="146"/>
      <c r="D42" s="15"/>
      <c r="E42" s="29">
        <f>SUM(E40:E41)</f>
        <v>177914.93</v>
      </c>
    </row>
    <row r="43" spans="1:5" ht="12.75" customHeight="1" x14ac:dyDescent="0.2">
      <c r="A43" s="161" t="s">
        <v>20</v>
      </c>
      <c r="B43" s="161"/>
      <c r="C43" s="161"/>
      <c r="D43" s="161"/>
      <c r="E43" s="161"/>
    </row>
    <row r="44" spans="1:5" ht="12.75" customHeight="1" x14ac:dyDescent="0.2">
      <c r="A44" s="152" t="s">
        <v>32</v>
      </c>
      <c r="B44" s="153"/>
      <c r="C44" s="154"/>
      <c r="D44" s="19"/>
      <c r="E44" s="27">
        <v>823061.05</v>
      </c>
    </row>
    <row r="45" spans="1:5" ht="12.75" customHeight="1" x14ac:dyDescent="0.2">
      <c r="A45" s="152" t="s">
        <v>33</v>
      </c>
      <c r="B45" s="153"/>
      <c r="C45" s="154"/>
      <c r="D45" s="19"/>
      <c r="E45" s="28">
        <v>467200.27</v>
      </c>
    </row>
    <row r="46" spans="1:5" ht="12.75" customHeight="1" x14ac:dyDescent="0.2">
      <c r="A46" s="152" t="s">
        <v>34</v>
      </c>
      <c r="B46" s="153"/>
      <c r="C46" s="154"/>
      <c r="D46" s="19"/>
      <c r="E46" s="28">
        <v>68889.25</v>
      </c>
    </row>
    <row r="47" spans="1:5" ht="12.75" customHeight="1" x14ac:dyDescent="0.2">
      <c r="A47" s="152" t="s">
        <v>35</v>
      </c>
      <c r="B47" s="153"/>
      <c r="C47" s="154"/>
      <c r="D47" s="19"/>
      <c r="E47" s="28">
        <v>161436.42000000001</v>
      </c>
    </row>
    <row r="48" spans="1:5" s="22" customFormat="1" ht="12.75" customHeight="1" x14ac:dyDescent="0.2">
      <c r="A48" s="32" t="s">
        <v>36</v>
      </c>
      <c r="B48" s="18"/>
      <c r="C48" s="18"/>
      <c r="D48" s="19"/>
      <c r="E48" s="29">
        <f>SUM(E44:E47)</f>
        <v>1520586.99</v>
      </c>
    </row>
    <row r="49" spans="1:5" x14ac:dyDescent="0.2">
      <c r="A49" s="146" t="s">
        <v>37</v>
      </c>
      <c r="B49" s="146"/>
      <c r="C49" s="146"/>
      <c r="D49" s="15"/>
      <c r="E49" s="33">
        <f>E29/E6</f>
        <v>1.0031556873635934</v>
      </c>
    </row>
    <row r="50" spans="1:5" s="38" customFormat="1" x14ac:dyDescent="0.2">
      <c r="A50" s="34"/>
      <c r="B50" s="35"/>
      <c r="C50" s="35"/>
      <c r="D50" s="36"/>
      <c r="E50" s="37"/>
    </row>
    <row r="51" spans="1:5" s="39" customFormat="1" x14ac:dyDescent="0.2">
      <c r="A51" s="136" t="s">
        <v>38</v>
      </c>
      <c r="B51" s="162"/>
      <c r="C51" s="163"/>
      <c r="D51" s="25"/>
      <c r="E51" s="144">
        <f>E77+E81+E87</f>
        <v>2280402.5700000003</v>
      </c>
    </row>
    <row r="52" spans="1:5" s="39" customFormat="1" x14ac:dyDescent="0.2">
      <c r="A52" s="164"/>
      <c r="B52" s="165"/>
      <c r="C52" s="166"/>
      <c r="D52" s="26"/>
      <c r="E52" s="145"/>
    </row>
    <row r="53" spans="1:5" s="39" customFormat="1" x14ac:dyDescent="0.2">
      <c r="A53" s="147" t="s">
        <v>7</v>
      </c>
      <c r="B53" s="147"/>
      <c r="C53" s="147"/>
      <c r="D53" s="147"/>
      <c r="E53" s="147"/>
    </row>
    <row r="54" spans="1:5" s="39" customFormat="1" x14ac:dyDescent="0.2">
      <c r="A54" s="168" t="s">
        <v>39</v>
      </c>
      <c r="B54" s="168"/>
      <c r="C54" s="168"/>
      <c r="D54" s="40"/>
      <c r="E54" s="41"/>
    </row>
    <row r="55" spans="1:5" s="39" customFormat="1" x14ac:dyDescent="0.2">
      <c r="A55" s="156" t="s">
        <v>40</v>
      </c>
      <c r="B55" s="157"/>
      <c r="C55" s="169"/>
      <c r="D55" s="40"/>
      <c r="E55" s="11">
        <v>91952.84</v>
      </c>
    </row>
    <row r="56" spans="1:5" s="39" customFormat="1" x14ac:dyDescent="0.2">
      <c r="A56" s="156" t="s">
        <v>41</v>
      </c>
      <c r="B56" s="157"/>
      <c r="C56" s="169"/>
      <c r="D56" s="40"/>
      <c r="E56" s="42">
        <v>41305.019999999997</v>
      </c>
    </row>
    <row r="57" spans="1:5" s="39" customFormat="1" x14ac:dyDescent="0.2">
      <c r="A57" s="151" t="s">
        <v>42</v>
      </c>
      <c r="B57" s="151"/>
      <c r="C57" s="151"/>
      <c r="D57" s="40"/>
      <c r="E57" s="31">
        <v>137191.67000000001</v>
      </c>
    </row>
    <row r="58" spans="1:5" s="39" customFormat="1" x14ac:dyDescent="0.2">
      <c r="A58" s="156" t="s">
        <v>43</v>
      </c>
      <c r="B58" s="157"/>
      <c r="C58" s="169"/>
      <c r="D58" s="40"/>
      <c r="E58" s="42">
        <v>26061.5</v>
      </c>
    </row>
    <row r="59" spans="1:5" s="39" customFormat="1" x14ac:dyDescent="0.2">
      <c r="A59" s="156" t="s">
        <v>44</v>
      </c>
      <c r="B59" s="157"/>
      <c r="C59" s="169"/>
      <c r="D59" s="40"/>
      <c r="E59" s="42">
        <v>8851.08</v>
      </c>
    </row>
    <row r="60" spans="1:5" s="39" customFormat="1" x14ac:dyDescent="0.2">
      <c r="A60" s="156" t="s">
        <v>45</v>
      </c>
      <c r="B60" s="157"/>
      <c r="C60" s="169"/>
      <c r="D60" s="40"/>
      <c r="E60" s="42">
        <v>135224.76</v>
      </c>
    </row>
    <row r="61" spans="1:5" s="39" customFormat="1" x14ac:dyDescent="0.2">
      <c r="A61" s="156" t="s">
        <v>46</v>
      </c>
      <c r="B61" s="157"/>
      <c r="C61" s="169"/>
      <c r="D61" s="40"/>
      <c r="E61" s="42">
        <v>10326.25</v>
      </c>
    </row>
    <row r="62" spans="1:5" s="39" customFormat="1" x14ac:dyDescent="0.2">
      <c r="A62" s="156" t="s">
        <v>47</v>
      </c>
      <c r="B62" s="157"/>
      <c r="C62" s="169"/>
      <c r="D62" s="40"/>
      <c r="E62" s="42">
        <v>83593.490000000005</v>
      </c>
    </row>
    <row r="63" spans="1:5" s="39" customFormat="1" x14ac:dyDescent="0.2">
      <c r="A63" s="156" t="s">
        <v>48</v>
      </c>
      <c r="B63" s="157"/>
      <c r="C63" s="169"/>
      <c r="D63" s="40"/>
      <c r="E63" s="31">
        <v>39695.71</v>
      </c>
    </row>
    <row r="64" spans="1:5" s="39" customFormat="1" x14ac:dyDescent="0.2">
      <c r="A64" s="173" t="s">
        <v>49</v>
      </c>
      <c r="B64" s="174"/>
      <c r="C64" s="175"/>
      <c r="D64" s="40"/>
      <c r="E64" s="43">
        <f>SUM(E55:E63)</f>
        <v>574202.32000000007</v>
      </c>
    </row>
    <row r="65" spans="1:5" s="39" customFormat="1" ht="25.5" customHeight="1" x14ac:dyDescent="0.2">
      <c r="A65" s="168" t="s">
        <v>50</v>
      </c>
      <c r="B65" s="168"/>
      <c r="C65" s="168"/>
      <c r="D65" s="40"/>
      <c r="E65" s="31"/>
    </row>
    <row r="66" spans="1:5" s="39" customFormat="1" ht="16.5" customHeight="1" x14ac:dyDescent="0.2">
      <c r="A66" s="148" t="s">
        <v>51</v>
      </c>
      <c r="B66" s="149"/>
      <c r="C66" s="150"/>
      <c r="D66" s="40"/>
      <c r="E66" s="44">
        <v>16499.77</v>
      </c>
    </row>
    <row r="67" spans="1:5" s="39" customFormat="1" x14ac:dyDescent="0.2">
      <c r="A67" s="156" t="s">
        <v>52</v>
      </c>
      <c r="B67" s="157"/>
      <c r="C67" s="169"/>
      <c r="D67" s="40"/>
      <c r="E67" s="31">
        <v>40554.980000000003</v>
      </c>
    </row>
    <row r="68" spans="1:5" s="39" customFormat="1" x14ac:dyDescent="0.2">
      <c r="A68" s="173" t="s">
        <v>53</v>
      </c>
      <c r="B68" s="174"/>
      <c r="C68" s="175"/>
      <c r="D68" s="40"/>
      <c r="E68" s="43">
        <f>SUM(E66:E67)</f>
        <v>57054.75</v>
      </c>
    </row>
    <row r="69" spans="1:5" ht="14.25" customHeight="1" x14ac:dyDescent="0.2">
      <c r="A69" s="170" t="s">
        <v>54</v>
      </c>
      <c r="B69" s="171"/>
      <c r="C69" s="171"/>
      <c r="D69" s="171"/>
      <c r="E69" s="172"/>
    </row>
    <row r="70" spans="1:5" ht="12.75" customHeight="1" x14ac:dyDescent="0.2">
      <c r="A70" s="156" t="s">
        <v>55</v>
      </c>
      <c r="B70" s="157"/>
      <c r="C70" s="169"/>
      <c r="D70" s="45"/>
      <c r="E70" s="44">
        <v>54533.67</v>
      </c>
    </row>
    <row r="71" spans="1:5" ht="12.75" customHeight="1" x14ac:dyDescent="0.2">
      <c r="A71" s="46" t="s">
        <v>56</v>
      </c>
      <c r="B71" s="47"/>
      <c r="C71" s="48"/>
      <c r="D71" s="45"/>
      <c r="E71" s="44">
        <v>0</v>
      </c>
    </row>
    <row r="72" spans="1:5" ht="12.75" customHeight="1" x14ac:dyDescent="0.2">
      <c r="A72" s="146" t="s">
        <v>57</v>
      </c>
      <c r="B72" s="146"/>
      <c r="C72" s="146"/>
      <c r="D72" s="49"/>
      <c r="E72" s="41">
        <f>SUM(E70:E71)</f>
        <v>54533.67</v>
      </c>
    </row>
    <row r="73" spans="1:5" ht="14.25" customHeight="1" x14ac:dyDescent="0.2">
      <c r="A73" s="170" t="s">
        <v>58</v>
      </c>
      <c r="B73" s="171"/>
      <c r="C73" s="171"/>
      <c r="D73" s="171"/>
      <c r="E73" s="172"/>
    </row>
    <row r="74" spans="1:5" ht="12.75" customHeight="1" x14ac:dyDescent="0.2">
      <c r="A74" s="151" t="s">
        <v>59</v>
      </c>
      <c r="B74" s="151"/>
      <c r="C74" s="151"/>
      <c r="D74" s="50"/>
      <c r="E74" s="44">
        <f>E13</f>
        <v>0</v>
      </c>
    </row>
    <row r="75" spans="1:5" ht="12.75" customHeight="1" x14ac:dyDescent="0.2">
      <c r="A75" s="148" t="s">
        <v>60</v>
      </c>
      <c r="B75" s="149"/>
      <c r="C75" s="150"/>
      <c r="D75" s="45"/>
      <c r="E75" s="44">
        <f>E14</f>
        <v>18284</v>
      </c>
    </row>
    <row r="76" spans="1:5" ht="12.75" customHeight="1" x14ac:dyDescent="0.2">
      <c r="A76" s="146" t="s">
        <v>61</v>
      </c>
      <c r="B76" s="146"/>
      <c r="C76" s="146"/>
      <c r="D76" s="49"/>
      <c r="E76" s="41">
        <f>SUM(E74:E75)</f>
        <v>18284</v>
      </c>
    </row>
    <row r="77" spans="1:5" x14ac:dyDescent="0.2">
      <c r="A77" s="146" t="s">
        <v>62</v>
      </c>
      <c r="B77" s="146"/>
      <c r="C77" s="146"/>
      <c r="D77" s="15"/>
      <c r="E77" s="41">
        <f>E64+E68+E72+E76</f>
        <v>704074.74000000011</v>
      </c>
    </row>
    <row r="78" spans="1:5" ht="13.5" customHeight="1" x14ac:dyDescent="0.2">
      <c r="A78" s="147" t="s">
        <v>15</v>
      </c>
      <c r="B78" s="147"/>
      <c r="C78" s="147"/>
      <c r="D78" s="147"/>
      <c r="E78" s="147"/>
    </row>
    <row r="79" spans="1:5" x14ac:dyDescent="0.2">
      <c r="A79" s="176" t="s">
        <v>63</v>
      </c>
      <c r="B79" s="176"/>
      <c r="C79" s="176"/>
      <c r="D79" s="51"/>
      <c r="E79" s="52">
        <v>60524.24</v>
      </c>
    </row>
    <row r="80" spans="1:5" x14ac:dyDescent="0.2">
      <c r="A80" s="177" t="s">
        <v>64</v>
      </c>
      <c r="B80" s="177"/>
      <c r="C80" s="177"/>
      <c r="D80" s="53"/>
      <c r="E80" s="41"/>
    </row>
    <row r="81" spans="1:5" ht="12.75" customHeight="1" x14ac:dyDescent="0.2">
      <c r="A81" s="178" t="s">
        <v>65</v>
      </c>
      <c r="B81" s="179"/>
      <c r="C81" s="180"/>
      <c r="D81" s="53"/>
      <c r="E81" s="41">
        <f>E79+E80</f>
        <v>60524.24</v>
      </c>
    </row>
    <row r="82" spans="1:5" x14ac:dyDescent="0.2">
      <c r="A82" s="161" t="s">
        <v>20</v>
      </c>
      <c r="B82" s="161"/>
      <c r="C82" s="161"/>
      <c r="D82" s="161"/>
      <c r="E82" s="161"/>
    </row>
    <row r="83" spans="1:5" x14ac:dyDescent="0.2">
      <c r="A83" s="182" t="s">
        <v>66</v>
      </c>
      <c r="B83" s="182"/>
      <c r="C83" s="182"/>
      <c r="D83" s="51"/>
      <c r="E83" s="44">
        <f>E23</f>
        <v>820471.9</v>
      </c>
    </row>
    <row r="84" spans="1:5" x14ac:dyDescent="0.2">
      <c r="A84" s="182" t="s">
        <v>67</v>
      </c>
      <c r="B84" s="182"/>
      <c r="C84" s="182"/>
      <c r="D84" s="51"/>
      <c r="E84" s="44">
        <f>E24</f>
        <v>465730.57000000007</v>
      </c>
    </row>
    <row r="85" spans="1:5" x14ac:dyDescent="0.2">
      <c r="A85" s="182" t="s">
        <v>68</v>
      </c>
      <c r="B85" s="182"/>
      <c r="C85" s="182"/>
      <c r="D85" s="51"/>
      <c r="E85" s="44">
        <f>E25</f>
        <v>68672.539999999994</v>
      </c>
    </row>
    <row r="86" spans="1:5" x14ac:dyDescent="0.2">
      <c r="A86" s="182" t="s">
        <v>69</v>
      </c>
      <c r="B86" s="182"/>
      <c r="C86" s="182"/>
      <c r="D86" s="51"/>
      <c r="E86" s="44">
        <f>E26</f>
        <v>160928.57999999999</v>
      </c>
    </row>
    <row r="87" spans="1:5" x14ac:dyDescent="0.2">
      <c r="A87" s="183" t="s">
        <v>70</v>
      </c>
      <c r="B87" s="183"/>
      <c r="C87" s="183"/>
      <c r="D87" s="51"/>
      <c r="E87" s="41">
        <f>SUM(E83:E86)</f>
        <v>1515803.5900000003</v>
      </c>
    </row>
    <row r="88" spans="1:5" ht="22.5" customHeight="1" x14ac:dyDescent="0.2">
      <c r="A88" s="184" t="s">
        <v>71</v>
      </c>
      <c r="B88" s="185"/>
      <c r="C88" s="185"/>
      <c r="D88" s="185"/>
      <c r="E88" s="186"/>
    </row>
    <row r="89" spans="1:5" x14ac:dyDescent="0.2">
      <c r="A89" s="187" t="s">
        <v>72</v>
      </c>
      <c r="B89" s="188"/>
      <c r="C89" s="189"/>
      <c r="D89" s="54"/>
      <c r="E89" s="41">
        <v>-613904.15</v>
      </c>
    </row>
    <row r="90" spans="1:5" ht="12.75" customHeight="1" x14ac:dyDescent="0.2">
      <c r="A90" s="187" t="s">
        <v>73</v>
      </c>
      <c r="B90" s="188"/>
      <c r="C90" s="189"/>
      <c r="D90" s="54"/>
      <c r="E90" s="41">
        <f>E29-E6</f>
        <v>7564.9199999994598</v>
      </c>
    </row>
    <row r="91" spans="1:5" ht="12.75" customHeight="1" x14ac:dyDescent="0.2">
      <c r="A91" s="187" t="s">
        <v>74</v>
      </c>
      <c r="B91" s="188"/>
      <c r="C91" s="189"/>
      <c r="D91" s="54"/>
      <c r="E91" s="41">
        <f>E89+E90</f>
        <v>-606339.23000000056</v>
      </c>
    </row>
    <row r="92" spans="1:5" hidden="1" x14ac:dyDescent="0.2">
      <c r="A92" s="184" t="s">
        <v>71</v>
      </c>
      <c r="B92" s="185"/>
      <c r="C92" s="185"/>
      <c r="D92" s="185"/>
      <c r="E92" s="186"/>
    </row>
    <row r="93" spans="1:5" ht="12.75" hidden="1" customHeight="1" x14ac:dyDescent="0.2">
      <c r="A93" s="190" t="s">
        <v>75</v>
      </c>
      <c r="B93" s="191"/>
      <c r="C93" s="192"/>
      <c r="D93" s="15"/>
      <c r="E93" s="41">
        <f>E94+E95+E96</f>
        <v>-606339.23</v>
      </c>
    </row>
    <row r="94" spans="1:5" x14ac:dyDescent="0.2">
      <c r="A94" s="181" t="s">
        <v>76</v>
      </c>
      <c r="B94" s="181"/>
      <c r="C94" s="55" t="s">
        <v>77</v>
      </c>
      <c r="D94" s="15"/>
      <c r="E94" s="56">
        <v>-133144.14000000001</v>
      </c>
    </row>
    <row r="95" spans="1:5" x14ac:dyDescent="0.2">
      <c r="A95" s="181"/>
      <c r="B95" s="181"/>
      <c r="C95" s="55" t="s">
        <v>78</v>
      </c>
      <c r="D95" s="15"/>
      <c r="E95" s="57">
        <v>-35651.29</v>
      </c>
    </row>
    <row r="96" spans="1:5" x14ac:dyDescent="0.2">
      <c r="A96" s="181"/>
      <c r="B96" s="181"/>
      <c r="C96" s="55" t="s">
        <v>79</v>
      </c>
      <c r="D96" s="15"/>
      <c r="E96" s="57">
        <v>-437543.8</v>
      </c>
    </row>
    <row r="97" spans="1:5" x14ac:dyDescent="0.2">
      <c r="A97" s="58"/>
      <c r="B97" s="59"/>
      <c r="C97" s="55"/>
      <c r="D97" s="60"/>
      <c r="E97" s="41"/>
    </row>
    <row r="98" spans="1:5" ht="12.75" customHeight="1" x14ac:dyDescent="0.2">
      <c r="A98" s="190" t="s">
        <v>80</v>
      </c>
      <c r="B98" s="191"/>
      <c r="C98" s="192"/>
      <c r="D98" s="60"/>
      <c r="E98" s="41">
        <v>85703.83</v>
      </c>
    </row>
    <row r="99" spans="1:5" ht="12.75" customHeight="1" x14ac:dyDescent="0.2">
      <c r="A99" s="190" t="s">
        <v>81</v>
      </c>
      <c r="B99" s="191"/>
      <c r="C99" s="192"/>
      <c r="D99" s="60"/>
      <c r="E99" s="41">
        <f>-(E79-E17)</f>
        <v>116831.01000000001</v>
      </c>
    </row>
    <row r="100" spans="1:5" ht="12.75" customHeight="1" x14ac:dyDescent="0.2">
      <c r="A100" s="190" t="s">
        <v>82</v>
      </c>
      <c r="B100" s="191"/>
      <c r="C100" s="192"/>
      <c r="D100" s="60"/>
      <c r="E100" s="41">
        <f>E99+E98</f>
        <v>202534.84000000003</v>
      </c>
    </row>
    <row r="101" spans="1:5" s="61" customFormat="1" x14ac:dyDescent="0.2">
      <c r="A101" s="196" t="s">
        <v>83</v>
      </c>
      <c r="B101" s="197"/>
      <c r="C101" s="197"/>
      <c r="D101" s="197"/>
      <c r="E101" s="198"/>
    </row>
    <row r="102" spans="1:5" s="61" customFormat="1" x14ac:dyDescent="0.2">
      <c r="A102" s="199" t="s">
        <v>84</v>
      </c>
      <c r="B102" s="200"/>
      <c r="C102" s="200"/>
      <c r="D102" s="62"/>
      <c r="E102" s="41">
        <f>300*11</f>
        <v>3300</v>
      </c>
    </row>
    <row r="103" spans="1:5" s="61" customFormat="1" ht="12.75" customHeight="1" x14ac:dyDescent="0.2">
      <c r="A103" s="193" t="s">
        <v>85</v>
      </c>
      <c r="B103" s="194"/>
      <c r="C103" s="195"/>
      <c r="D103" s="63"/>
      <c r="E103" s="41">
        <v>0</v>
      </c>
    </row>
    <row r="104" spans="1:5" ht="12.75" customHeight="1" x14ac:dyDescent="0.2">
      <c r="A104" s="193" t="s">
        <v>86</v>
      </c>
      <c r="B104" s="194"/>
      <c r="C104" s="195"/>
      <c r="D104" s="63"/>
      <c r="E104" s="41">
        <f>E102-E103</f>
        <v>3300</v>
      </c>
    </row>
    <row r="105" spans="1:5" ht="12.75" customHeight="1" x14ac:dyDescent="0.2">
      <c r="A105" s="35"/>
      <c r="B105" s="35"/>
      <c r="C105" s="35"/>
      <c r="D105" s="36"/>
      <c r="E105" s="64"/>
    </row>
    <row r="106" spans="1:5" x14ac:dyDescent="0.2">
      <c r="A106" s="1" t="s">
        <v>87</v>
      </c>
      <c r="D106" s="24" t="s">
        <v>88</v>
      </c>
      <c r="E106" s="65"/>
    </row>
    <row r="107" spans="1:5" x14ac:dyDescent="0.2">
      <c r="A107" s="66"/>
      <c r="B107" s="66"/>
      <c r="C107" s="66"/>
      <c r="D107" s="67"/>
      <c r="E107" s="65"/>
    </row>
    <row r="108" spans="1:5" x14ac:dyDescent="0.2">
      <c r="A108" s="1" t="s">
        <v>89</v>
      </c>
      <c r="D108" s="24" t="s">
        <v>90</v>
      </c>
      <c r="E108" s="68"/>
    </row>
    <row r="109" spans="1:5" x14ac:dyDescent="0.2">
      <c r="A109" s="1"/>
      <c r="E109" s="68"/>
    </row>
    <row r="110" spans="1:5" ht="14.25" customHeight="1" x14ac:dyDescent="0.2">
      <c r="A110" s="1"/>
      <c r="B110" s="22" t="s">
        <v>91</v>
      </c>
      <c r="C110" s="22"/>
      <c r="E110" s="68"/>
    </row>
    <row r="111" spans="1:5" x14ac:dyDescent="0.2">
      <c r="A111" s="1" t="s">
        <v>92</v>
      </c>
      <c r="E111" s="68"/>
    </row>
    <row r="112" spans="1:5" x14ac:dyDescent="0.2">
      <c r="A112" s="1" t="s">
        <v>93</v>
      </c>
      <c r="E112" s="68"/>
    </row>
  </sheetData>
  <mergeCells count="92">
    <mergeCell ref="A104:C104"/>
    <mergeCell ref="A98:C98"/>
    <mergeCell ref="A99:C99"/>
    <mergeCell ref="A100:C100"/>
    <mergeCell ref="A101:E101"/>
    <mergeCell ref="A102:C102"/>
    <mergeCell ref="A103:C103"/>
    <mergeCell ref="A94:B96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0:C70"/>
    <mergeCell ref="A72:C72"/>
    <mergeCell ref="A73:E73"/>
    <mergeCell ref="A74:C74"/>
    <mergeCell ref="A75:C75"/>
    <mergeCell ref="A76:C76"/>
    <mergeCell ref="A77:C77"/>
    <mergeCell ref="A78:E78"/>
    <mergeCell ref="A79:C79"/>
    <mergeCell ref="A80:C80"/>
    <mergeCell ref="A81:C81"/>
    <mergeCell ref="A69:E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6"/>
  <sheetViews>
    <sheetView workbookViewId="0">
      <selection activeCell="B30" sqref="B30"/>
    </sheetView>
  </sheetViews>
  <sheetFormatPr defaultRowHeight="12.75" x14ac:dyDescent="0.25"/>
  <cols>
    <col min="1" max="1" width="5.140625" style="132" customWidth="1"/>
    <col min="2" max="2" width="46.7109375" style="70" customWidth="1"/>
    <col min="3" max="3" width="10.42578125" style="74" customWidth="1"/>
    <col min="4" max="4" width="11.42578125" style="70" customWidth="1"/>
    <col min="5" max="5" width="14.5703125" style="70" customWidth="1"/>
    <col min="6" max="6" width="12.5703125" style="70" bestFit="1" customWidth="1"/>
    <col min="7" max="16384" width="9.140625" style="121"/>
  </cols>
  <sheetData>
    <row r="2" spans="1:5" ht="12.75" customHeight="1" x14ac:dyDescent="0.25">
      <c r="A2" s="221" t="s">
        <v>94</v>
      </c>
      <c r="B2" s="221"/>
      <c r="C2" s="221"/>
      <c r="D2" s="221"/>
      <c r="E2" s="221"/>
    </row>
    <row r="3" spans="1:5" ht="12.75" customHeight="1" x14ac:dyDescent="0.25">
      <c r="A3" s="222" t="s">
        <v>95</v>
      </c>
      <c r="B3" s="222"/>
      <c r="C3" s="222"/>
      <c r="D3" s="222"/>
      <c r="E3" s="222"/>
    </row>
    <row r="4" spans="1:5" ht="12.75" customHeight="1" x14ac:dyDescent="0.25">
      <c r="A4" s="223" t="s">
        <v>96</v>
      </c>
      <c r="B4" s="223"/>
      <c r="C4" s="223"/>
      <c r="D4" s="223"/>
      <c r="E4" s="223"/>
    </row>
    <row r="5" spans="1:5" x14ac:dyDescent="0.25">
      <c r="A5" s="71"/>
      <c r="B5" s="72"/>
      <c r="C5" s="72"/>
      <c r="D5" s="73" t="s">
        <v>97</v>
      </c>
      <c r="E5" s="73" t="s">
        <v>98</v>
      </c>
    </row>
    <row r="6" spans="1:5" ht="12.75" customHeight="1" x14ac:dyDescent="0.25">
      <c r="A6" s="224" t="s">
        <v>99</v>
      </c>
      <c r="B6" s="224"/>
      <c r="D6" s="75">
        <f>D9/12/D7</f>
        <v>4094.0731763619574</v>
      </c>
    </row>
    <row r="7" spans="1:5" ht="12.75" customHeight="1" x14ac:dyDescent="0.25">
      <c r="A7" s="224" t="s">
        <v>100</v>
      </c>
      <c r="B7" s="224"/>
      <c r="D7" s="75">
        <v>3.61</v>
      </c>
    </row>
    <row r="8" spans="1:5" ht="12.75" customHeight="1" x14ac:dyDescent="0.25">
      <c r="A8" s="225" t="s">
        <v>101</v>
      </c>
      <c r="B8" s="225"/>
      <c r="C8" s="72"/>
      <c r="D8" s="76">
        <v>-85703.83</v>
      </c>
      <c r="E8" s="77">
        <v>36210.97</v>
      </c>
    </row>
    <row r="9" spans="1:5" ht="12.75" customHeight="1" x14ac:dyDescent="0.25">
      <c r="A9" s="216" t="s">
        <v>102</v>
      </c>
      <c r="B9" s="216"/>
      <c r="D9" s="77">
        <v>177355.25</v>
      </c>
      <c r="E9" s="77">
        <v>177914.93</v>
      </c>
    </row>
    <row r="10" spans="1:5" ht="12.75" customHeight="1" x14ac:dyDescent="0.25">
      <c r="A10" s="217" t="s">
        <v>103</v>
      </c>
      <c r="B10" s="217"/>
      <c r="C10" s="78"/>
      <c r="D10" s="79">
        <f>D9-D8</f>
        <v>263059.08</v>
      </c>
      <c r="E10" s="80"/>
    </row>
    <row r="11" spans="1:5" x14ac:dyDescent="0.25">
      <c r="A11" s="218"/>
      <c r="B11" s="218"/>
      <c r="C11" s="78"/>
      <c r="D11" s="81"/>
      <c r="E11" s="81"/>
    </row>
    <row r="12" spans="1:5" ht="12.75" customHeight="1" x14ac:dyDescent="0.25">
      <c r="A12" s="219" t="s">
        <v>104</v>
      </c>
      <c r="B12" s="208" t="s">
        <v>105</v>
      </c>
      <c r="C12" s="208" t="s">
        <v>106</v>
      </c>
      <c r="D12" s="208" t="s">
        <v>107</v>
      </c>
      <c r="E12" s="209" t="s">
        <v>108</v>
      </c>
    </row>
    <row r="13" spans="1:5" x14ac:dyDescent="0.25">
      <c r="A13" s="220"/>
      <c r="B13" s="208"/>
      <c r="C13" s="208"/>
      <c r="D13" s="208"/>
      <c r="E13" s="209"/>
    </row>
    <row r="14" spans="1:5" x14ac:dyDescent="0.25">
      <c r="A14" s="82">
        <v>1</v>
      </c>
      <c r="B14" s="83" t="s">
        <v>109</v>
      </c>
      <c r="C14" s="84"/>
      <c r="D14" s="85"/>
      <c r="E14" s="85"/>
    </row>
    <row r="15" spans="1:5" x14ac:dyDescent="0.2">
      <c r="A15" s="86">
        <v>1</v>
      </c>
      <c r="B15" s="87" t="s">
        <v>110</v>
      </c>
      <c r="C15" s="88">
        <v>18</v>
      </c>
      <c r="D15" s="89">
        <v>2110.08</v>
      </c>
      <c r="E15" s="89">
        <f t="shared" ref="E15:E19" si="0">D15</f>
        <v>2110.08</v>
      </c>
    </row>
    <row r="16" spans="1:5" x14ac:dyDescent="0.2">
      <c r="A16" s="86">
        <v>2</v>
      </c>
      <c r="B16" s="90" t="s">
        <v>111</v>
      </c>
      <c r="C16" s="91" t="s">
        <v>112</v>
      </c>
      <c r="D16" s="89">
        <f>2200/2</f>
        <v>1100</v>
      </c>
      <c r="E16" s="89">
        <f>D16</f>
        <v>1100</v>
      </c>
    </row>
    <row r="17" spans="1:5" x14ac:dyDescent="0.2">
      <c r="A17" s="86">
        <v>3</v>
      </c>
      <c r="B17" s="87" t="s">
        <v>113</v>
      </c>
      <c r="C17" s="88">
        <v>42</v>
      </c>
      <c r="D17" s="92">
        <v>1156.98</v>
      </c>
      <c r="E17" s="92">
        <f t="shared" si="0"/>
        <v>1156.98</v>
      </c>
    </row>
    <row r="18" spans="1:5" x14ac:dyDescent="0.2">
      <c r="A18" s="86">
        <v>4</v>
      </c>
      <c r="B18" s="87" t="s">
        <v>114</v>
      </c>
      <c r="C18" s="93">
        <v>76</v>
      </c>
      <c r="D18" s="92">
        <v>4506.79</v>
      </c>
      <c r="E18" s="92">
        <f t="shared" si="0"/>
        <v>4506.79</v>
      </c>
    </row>
    <row r="19" spans="1:5" x14ac:dyDescent="0.2">
      <c r="A19" s="86"/>
      <c r="B19" s="87"/>
      <c r="C19" s="94"/>
      <c r="D19" s="92"/>
      <c r="E19" s="92">
        <f t="shared" si="0"/>
        <v>0</v>
      </c>
    </row>
    <row r="20" spans="1:5" x14ac:dyDescent="0.25">
      <c r="A20" s="82"/>
      <c r="B20" s="95" t="s">
        <v>115</v>
      </c>
      <c r="C20" s="96"/>
      <c r="D20" s="97">
        <f>SUM(D15:D19)</f>
        <v>8873.8499999999985</v>
      </c>
      <c r="E20" s="97">
        <f>SUM(E15:E19)</f>
        <v>8873.8499999999985</v>
      </c>
    </row>
    <row r="21" spans="1:5" x14ac:dyDescent="0.25">
      <c r="A21" s="82">
        <v>2</v>
      </c>
      <c r="B21" s="83" t="s">
        <v>116</v>
      </c>
      <c r="C21" s="98"/>
      <c r="D21" s="97"/>
      <c r="E21" s="97"/>
    </row>
    <row r="22" spans="1:5" x14ac:dyDescent="0.25">
      <c r="A22" s="86">
        <v>1</v>
      </c>
      <c r="B22" s="99"/>
      <c r="C22" s="100"/>
      <c r="D22" s="92"/>
      <c r="E22" s="92">
        <f>D22</f>
        <v>0</v>
      </c>
    </row>
    <row r="23" spans="1:5" x14ac:dyDescent="0.25">
      <c r="A23" s="86">
        <v>2</v>
      </c>
      <c r="B23" s="101"/>
      <c r="C23" s="102"/>
      <c r="D23" s="92"/>
      <c r="E23" s="92">
        <f>D23</f>
        <v>0</v>
      </c>
    </row>
    <row r="24" spans="1:5" x14ac:dyDescent="0.25">
      <c r="A24" s="86"/>
      <c r="B24" s="99"/>
      <c r="C24" s="102"/>
      <c r="D24" s="92"/>
      <c r="E24" s="92">
        <f>D24</f>
        <v>0</v>
      </c>
    </row>
    <row r="25" spans="1:5" x14ac:dyDescent="0.25">
      <c r="A25" s="82"/>
      <c r="B25" s="95" t="s">
        <v>115</v>
      </c>
      <c r="C25" s="96"/>
      <c r="D25" s="97">
        <f>SUM(D22:D24)</f>
        <v>0</v>
      </c>
      <c r="E25" s="97">
        <f>SUM(E22:E24)</f>
        <v>0</v>
      </c>
    </row>
    <row r="26" spans="1:5" x14ac:dyDescent="0.25">
      <c r="A26" s="82">
        <v>3</v>
      </c>
      <c r="B26" s="83" t="s">
        <v>117</v>
      </c>
      <c r="C26" s="103"/>
      <c r="D26" s="97"/>
      <c r="E26" s="97"/>
    </row>
    <row r="27" spans="1:5" x14ac:dyDescent="0.2">
      <c r="A27" s="86">
        <v>1</v>
      </c>
      <c r="B27" s="87" t="s">
        <v>118</v>
      </c>
      <c r="C27" s="104" t="s">
        <v>119</v>
      </c>
      <c r="D27" s="92">
        <v>27400</v>
      </c>
      <c r="E27" s="92">
        <f>D27</f>
        <v>27400</v>
      </c>
    </row>
    <row r="28" spans="1:5" x14ac:dyDescent="0.2">
      <c r="A28" s="105">
        <v>2</v>
      </c>
      <c r="B28" s="87" t="s">
        <v>120</v>
      </c>
      <c r="C28" s="104"/>
      <c r="D28" s="92">
        <v>21200</v>
      </c>
      <c r="E28" s="92">
        <f>D28</f>
        <v>21200</v>
      </c>
    </row>
    <row r="29" spans="1:5" x14ac:dyDescent="0.2">
      <c r="A29" s="86">
        <v>3</v>
      </c>
      <c r="B29" s="87" t="s">
        <v>121</v>
      </c>
      <c r="C29" s="93">
        <v>146</v>
      </c>
      <c r="D29" s="92">
        <v>3050.39</v>
      </c>
      <c r="E29" s="92">
        <f>D29</f>
        <v>3050.39</v>
      </c>
    </row>
    <row r="30" spans="1:5" x14ac:dyDescent="0.2">
      <c r="A30" s="86">
        <v>4</v>
      </c>
      <c r="B30" s="106"/>
      <c r="C30" s="107"/>
      <c r="D30" s="108"/>
      <c r="E30" s="109">
        <f>D30</f>
        <v>0</v>
      </c>
    </row>
    <row r="31" spans="1:5" x14ac:dyDescent="0.2">
      <c r="A31" s="86"/>
      <c r="B31" s="110"/>
      <c r="C31" s="111"/>
      <c r="D31" s="112"/>
      <c r="E31" s="92">
        <f>D31</f>
        <v>0</v>
      </c>
    </row>
    <row r="32" spans="1:5" x14ac:dyDescent="0.25">
      <c r="A32" s="82"/>
      <c r="B32" s="95" t="s">
        <v>115</v>
      </c>
      <c r="C32" s="96"/>
      <c r="D32" s="97">
        <f>SUM(D27:D31)</f>
        <v>51650.39</v>
      </c>
      <c r="E32" s="97">
        <f>SUM(E27:E31)</f>
        <v>51650.39</v>
      </c>
    </row>
    <row r="33" spans="1:8" s="70" customFormat="1" x14ac:dyDescent="0.25">
      <c r="A33" s="113">
        <v>4</v>
      </c>
      <c r="B33" s="114" t="s">
        <v>122</v>
      </c>
      <c r="C33" s="114"/>
      <c r="D33" s="97"/>
      <c r="E33" s="97"/>
    </row>
    <row r="34" spans="1:8" s="70" customFormat="1" x14ac:dyDescent="0.25">
      <c r="A34" s="115">
        <v>1</v>
      </c>
      <c r="B34" s="116"/>
      <c r="C34" s="117"/>
      <c r="D34" s="118"/>
      <c r="E34" s="119">
        <f>D34</f>
        <v>0</v>
      </c>
    </row>
    <row r="35" spans="1:8" s="70" customFormat="1" x14ac:dyDescent="0.25">
      <c r="A35" s="115">
        <v>2</v>
      </c>
      <c r="B35" s="116"/>
      <c r="C35" s="117"/>
      <c r="D35" s="118"/>
      <c r="E35" s="119">
        <f>D35</f>
        <v>0</v>
      </c>
    </row>
    <row r="36" spans="1:8" s="70" customFormat="1" x14ac:dyDescent="0.25">
      <c r="A36" s="113"/>
      <c r="B36" s="120" t="s">
        <v>115</v>
      </c>
      <c r="C36" s="114"/>
      <c r="D36" s="97">
        <f>SUM(D34:D35)</f>
        <v>0</v>
      </c>
      <c r="E36" s="97">
        <f>SUM(E34:E35)</f>
        <v>0</v>
      </c>
    </row>
    <row r="37" spans="1:8" x14ac:dyDescent="0.25">
      <c r="A37" s="82"/>
      <c r="B37" s="95" t="s">
        <v>123</v>
      </c>
      <c r="C37" s="96"/>
      <c r="D37" s="97">
        <f>D20+D25+D32+D36</f>
        <v>60524.24</v>
      </c>
      <c r="E37" s="97">
        <f>E20+E25+E32+E36</f>
        <v>60524.24</v>
      </c>
    </row>
    <row r="39" spans="1:8" ht="12.75" customHeight="1" x14ac:dyDescent="0.25">
      <c r="A39" s="210" t="s">
        <v>124</v>
      </c>
      <c r="B39" s="211"/>
      <c r="C39" s="211"/>
      <c r="D39" s="212"/>
      <c r="E39" s="122">
        <f>E37-D10</f>
        <v>-202534.84000000003</v>
      </c>
      <c r="F39" s="123"/>
      <c r="G39" s="124"/>
      <c r="H39" s="124"/>
    </row>
    <row r="40" spans="1:8" ht="12.75" customHeight="1" x14ac:dyDescent="0.25">
      <c r="A40" s="213" t="s">
        <v>125</v>
      </c>
      <c r="B40" s="214"/>
      <c r="C40" s="214"/>
      <c r="D40" s="215"/>
      <c r="E40" s="125">
        <f>D6*D7*12</f>
        <v>177355.25</v>
      </c>
      <c r="F40" s="123"/>
      <c r="G40" s="124"/>
      <c r="H40" s="124"/>
    </row>
    <row r="41" spans="1:8" ht="12.75" customHeight="1" x14ac:dyDescent="0.25">
      <c r="A41" s="213" t="s">
        <v>126</v>
      </c>
      <c r="B41" s="214"/>
      <c r="C41" s="214"/>
      <c r="D41" s="215"/>
      <c r="E41" s="125">
        <f>E40-E39</f>
        <v>379890.09</v>
      </c>
      <c r="F41" s="123"/>
      <c r="G41" s="124"/>
      <c r="H41" s="124"/>
    </row>
    <row r="42" spans="1:8" ht="12.75" customHeight="1" x14ac:dyDescent="0.25">
      <c r="A42" s="201" t="s">
        <v>127</v>
      </c>
      <c r="B42" s="202"/>
      <c r="C42" s="202"/>
      <c r="D42" s="203"/>
      <c r="E42" s="122">
        <v>6900</v>
      </c>
      <c r="F42" s="123"/>
      <c r="G42" s="124"/>
      <c r="H42" s="124"/>
    </row>
    <row r="43" spans="1:8" ht="12.75" customHeight="1" x14ac:dyDescent="0.25">
      <c r="A43" s="204" t="s">
        <v>128</v>
      </c>
      <c r="B43" s="205"/>
      <c r="C43" s="205"/>
      <c r="D43" s="206"/>
      <c r="E43" s="125">
        <f>E41+E42</f>
        <v>386790.09</v>
      </c>
      <c r="F43" s="123"/>
      <c r="G43" s="124"/>
      <c r="H43" s="124"/>
    </row>
    <row r="44" spans="1:8" x14ac:dyDescent="0.25">
      <c r="A44" s="126"/>
      <c r="B44" s="123"/>
      <c r="C44" s="123"/>
      <c r="D44" s="123"/>
      <c r="E44" s="127"/>
      <c r="F44" s="123"/>
      <c r="G44" s="124"/>
      <c r="H44" s="124"/>
    </row>
    <row r="45" spans="1:8" x14ac:dyDescent="0.25">
      <c r="A45" s="126"/>
      <c r="B45" s="123"/>
      <c r="C45" s="123"/>
      <c r="D45" s="123"/>
      <c r="E45" s="123"/>
      <c r="F45" s="123"/>
      <c r="G45" s="124"/>
      <c r="H45" s="124"/>
    </row>
    <row r="46" spans="1:8" s="131" customFormat="1" ht="25.5" customHeight="1" x14ac:dyDescent="0.25">
      <c r="A46" s="128"/>
      <c r="B46" s="129" t="s">
        <v>129</v>
      </c>
      <c r="C46" s="207" t="s">
        <v>130</v>
      </c>
      <c r="D46" s="207"/>
      <c r="E46" s="129"/>
      <c r="F46" s="129"/>
      <c r="G46" s="130"/>
      <c r="H46" s="130"/>
    </row>
  </sheetData>
  <mergeCells count="20">
    <mergeCell ref="A8:B8"/>
    <mergeCell ref="A2:E2"/>
    <mergeCell ref="A3:E3"/>
    <mergeCell ref="A4:E4"/>
    <mergeCell ref="A6:B6"/>
    <mergeCell ref="A7:B7"/>
    <mergeCell ref="A9:B9"/>
    <mergeCell ref="A10:B10"/>
    <mergeCell ref="A11:B11"/>
    <mergeCell ref="A12:A13"/>
    <mergeCell ref="B12:B13"/>
    <mergeCell ref="A42:D42"/>
    <mergeCell ref="A43:D43"/>
    <mergeCell ref="C46:D46"/>
    <mergeCell ref="D12:D13"/>
    <mergeCell ref="E12:E13"/>
    <mergeCell ref="A39:D39"/>
    <mergeCell ref="A40:D40"/>
    <mergeCell ref="A41:D41"/>
    <mergeCell ref="C12:C13"/>
  </mergeCells>
  <printOptions horizontalCentered="1"/>
  <pageMargins left="0.78740157480314965" right="0.78740157480314965" top="0" bottom="0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2015-03-28T08:02:15Z</dcterms:modified>
</cp:coreProperties>
</file>