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карточка!$A$1:$G$53</definedName>
    <definedName name="_xlnm.Print_Area" localSheetId="0">отчет!$A$1:$E$118</definedName>
  </definedNames>
  <calcPr calcId="145621"/>
</workbook>
</file>

<file path=xl/calcChain.xml><?xml version="1.0" encoding="utf-8"?>
<calcChain xmlns="http://schemas.openxmlformats.org/spreadsheetml/2006/main">
  <c r="E49" i="6" l="1"/>
  <c r="F43" i="6"/>
  <c r="D43" i="6"/>
  <c r="E42" i="6"/>
  <c r="E41" i="6"/>
  <c r="D38" i="6"/>
  <c r="D39" i="6" s="1"/>
  <c r="E37" i="6"/>
  <c r="E35" i="6"/>
  <c r="F33" i="6"/>
  <c r="F39" i="6" s="1"/>
  <c r="D33" i="6"/>
  <c r="E30" i="6"/>
  <c r="E33" i="6" s="1"/>
  <c r="F28" i="6"/>
  <c r="D28" i="6"/>
  <c r="D44" i="6" s="1"/>
  <c r="E27" i="6"/>
  <c r="E26" i="6"/>
  <c r="E25" i="6"/>
  <c r="E24" i="6"/>
  <c r="E23" i="6"/>
  <c r="E21" i="6"/>
  <c r="E20" i="6"/>
  <c r="E19" i="6"/>
  <c r="E17" i="6"/>
  <c r="E16" i="6"/>
  <c r="F11" i="6"/>
  <c r="D11" i="6"/>
  <c r="D7" i="6"/>
  <c r="E47" i="6" s="1"/>
  <c r="E28" i="6" l="1"/>
  <c r="E43" i="6"/>
  <c r="F44" i="6"/>
  <c r="E39" i="6"/>
  <c r="E44" i="6" s="1"/>
  <c r="E46" i="6" s="1"/>
  <c r="E48" i="6" s="1"/>
  <c r="E50" i="6" s="1"/>
  <c r="E38" i="6"/>
  <c r="E107" i="5" l="1"/>
  <c r="E109" i="5" s="1"/>
  <c r="E104" i="5"/>
  <c r="E105" i="5" s="1"/>
  <c r="E100" i="5"/>
  <c r="E101" i="5" s="1"/>
  <c r="E93" i="5"/>
  <c r="E89" i="5"/>
  <c r="E86" i="5"/>
  <c r="E85" i="5"/>
  <c r="E83" i="5"/>
  <c r="E81" i="5"/>
  <c r="E75" i="5"/>
  <c r="E74" i="5"/>
  <c r="E76" i="5" s="1"/>
  <c r="E72" i="5"/>
  <c r="E68" i="5"/>
  <c r="E64" i="5"/>
  <c r="E48" i="5"/>
  <c r="E42" i="5"/>
  <c r="E38" i="5"/>
  <c r="E29" i="5" s="1"/>
  <c r="E24" i="5"/>
  <c r="E84" i="5" s="1"/>
  <c r="E19" i="5"/>
  <c r="E15" i="5"/>
  <c r="C2" i="5"/>
  <c r="E87" i="5" l="1"/>
  <c r="E77" i="5"/>
  <c r="E27" i="5"/>
  <c r="E6" i="5" s="1"/>
  <c r="E51" i="5" l="1"/>
  <c r="E49" i="5"/>
  <c r="E90" i="5"/>
  <c r="E91" i="5" s="1"/>
</calcChain>
</file>

<file path=xl/sharedStrings.xml><?xml version="1.0" encoding="utf-8"?>
<sst xmlns="http://schemas.openxmlformats.org/spreadsheetml/2006/main" count="188" uniqueCount="164">
  <si>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35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</si>
  <si>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</si>
  <si>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</si>
  <si>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</si>
  <si>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</si>
  <si>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</si>
  <si>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</si>
  <si>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(8,79 до 01.08.14; 7,39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</si>
  <si>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</si>
  <si>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</si>
  <si>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</si>
  <si>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</si>
  <si>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</si>
  <si>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</si>
  <si>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</si>
  <si>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</si>
  <si>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</si>
  <si>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</si>
  <si>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</si>
  <si>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</si>
  <si>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</si>
  <si>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</si>
  <si>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</si>
  <si>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</si>
  <si>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</si>
  <si>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</si>
  <si>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</si>
  <si>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</si>
  <si>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</si>
  <si>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</si>
  <si>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</si>
  <si>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</si>
  <si>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</si>
  <si>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</si>
  <si>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</si>
  <si>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</si>
  <si>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</si>
  <si>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</si>
  <si>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</si>
  <si>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</si>
  <si>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 xml:space="preserve">*Содержание инженерных сетей и оборудования, работы выполняемые при подготовке дома к сезонной эксплуатации
</t>
  </si>
  <si>
    <t xml:space="preserve">*Проведение технических осмотров и содержание  систем электроснабжения
</t>
  </si>
  <si>
    <t xml:space="preserve">*Проведение технических осмотров и обходы отдельных элементов и помещений общего пользования Дома
</t>
  </si>
  <si>
    <t xml:space="preserve">*Санитарное содержание помещений общего имущества  дома 
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</si>
  <si>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</si>
  <si>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</si>
  <si>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>*Услуги паспортного стола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</si>
  <si>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</si>
  <si>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</si>
  <si>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</si>
  <si>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</si>
  <si>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</si>
  <si>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</si>
  <si>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</si>
  <si>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</si>
  <si>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</si>
  <si>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</si>
  <si>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</si>
  <si>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</si>
  <si>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</si>
  <si>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</si>
  <si>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</si>
  <si>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</si>
  <si>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</si>
  <si>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</si>
  <si>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</si>
  <si>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</si>
  <si>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</si>
  <si>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</si>
  <si>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</si>
  <si>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</si>
  <si>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</si>
  <si>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</si>
  <si>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</si>
  <si>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</si>
  <si>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</si>
  <si>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</si>
  <si>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</si>
  <si>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</si>
  <si>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</si>
  <si>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</si>
  <si>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</si>
  <si>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</si>
  <si>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</si>
  <si>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</si>
  <si>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</si>
  <si>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</si>
  <si>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</si>
  <si>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</si>
  <si>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</si>
  <si>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</si>
  <si>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</si>
  <si>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</si>
  <si>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</si>
  <si>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</si>
  <si>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</si>
  <si>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</si>
  <si>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</si>
  <si>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</si>
  <si>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 xml:space="preserve"> по текущему ремонту дома по адресу: мкр-н "Зеленый", дом № 35</t>
  </si>
  <si>
    <t xml:space="preserve"> на 2014 год </t>
  </si>
  <si>
    <t>начисления</t>
  </si>
  <si>
    <t xml:space="preserve">  оплата 2014г.  </t>
  </si>
  <si>
    <t xml:space="preserve"> доп.тариф с 01.03.14-31.08.15 </t>
  </si>
  <si>
    <t>оплата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</si>
  <si>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</si>
  <si>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</si>
  <si>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</si>
  <si>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</si>
  <si>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</si>
  <si>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</si>
  <si>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</si>
  <si>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</si>
  <si>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</si>
  <si>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</si>
  <si>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</si>
  <si>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Срок выполнения</t>
  </si>
  <si>
    <t>Сантехнические работы</t>
  </si>
  <si>
    <t>1.1.</t>
  </si>
  <si>
    <t>Отопление под кв.21, под кв.44, кв.60/56</t>
  </si>
  <si>
    <t>янв.-фев.</t>
  </si>
  <si>
    <t>1.2.</t>
  </si>
  <si>
    <t>Чистка расходомера</t>
  </si>
  <si>
    <t>ООО"ИЭСК"</t>
  </si>
  <si>
    <t xml:space="preserve">февр. </t>
  </si>
  <si>
    <t>1.3.</t>
  </si>
  <si>
    <t>март</t>
  </si>
  <si>
    <t>1.4.</t>
  </si>
  <si>
    <t>Изоляция труб: отопление-ГВС - 12.03.14</t>
  </si>
  <si>
    <t>1.5.</t>
  </si>
  <si>
    <t>Отопление-элеваторы</t>
  </si>
  <si>
    <t>ГВС</t>
  </si>
  <si>
    <t>1.6.</t>
  </si>
  <si>
    <t>Замена труб по ГВС</t>
  </si>
  <si>
    <t>1.7.</t>
  </si>
  <si>
    <t>Смена труб канализации кв.52</t>
  </si>
  <si>
    <t>окт.-дек.</t>
  </si>
  <si>
    <t>Отопление под кв.42,43, под кв.41,под кв.2,3,3 подвал,под кв.4</t>
  </si>
  <si>
    <t>ГВС-ХВС кв.23,под кв.41</t>
  </si>
  <si>
    <t>Изоляция труб (отопл) в подвале</t>
  </si>
  <si>
    <t>Итого:</t>
  </si>
  <si>
    <t>Электромонтажные работы</t>
  </si>
  <si>
    <t>2.1.</t>
  </si>
  <si>
    <t>2.2.</t>
  </si>
  <si>
    <t>Ремонтно-строительные работы</t>
  </si>
  <si>
    <t>3.1.</t>
  </si>
  <si>
    <t>Ремонт межпанельных швов кв.8,18,38,40,45,55,57</t>
  </si>
  <si>
    <t>Высота</t>
  </si>
  <si>
    <t>сент</t>
  </si>
  <si>
    <t>3.2.</t>
  </si>
  <si>
    <t>Ремонт температурного шва</t>
  </si>
  <si>
    <t>окт</t>
  </si>
  <si>
    <t>3.3.</t>
  </si>
  <si>
    <t>Ремонт крыши кв.60</t>
  </si>
  <si>
    <t>Ремонт балконных козырьков кв.18,40,57</t>
  </si>
  <si>
    <t>Прочие работы</t>
  </si>
  <si>
    <t>Всего:</t>
  </si>
  <si>
    <t xml:space="preserve"> Остаток на 01.01.2015 г. ("-" экономия, "+" перерасход)  </t>
  </si>
  <si>
    <t xml:space="preserve"> Начисления на 2015 г. </t>
  </si>
  <si>
    <t xml:space="preserve">  План доходов на 2015 г.с учетом остатка, руб.    </t>
  </si>
  <si>
    <t>За размещения оборудования "Ростелекома" 300 руб в мес. с 01.02.2014 г.</t>
  </si>
  <si>
    <t xml:space="preserve"> Всего доходов: </t>
  </si>
  <si>
    <t xml:space="preserve"> Техник </t>
  </si>
  <si>
    <t xml:space="preserve"> Престр О.В.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</si>
</sst>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5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166" fontId="9" fillId="0" borderId="1" xfId="4" applyNumberFormat="1" applyFont="1" applyFill="1" applyBorder="1" applyAlignment="1">
      <alignment horizontal="right"/>
    </xf>
    <xf numFmtId="166" fontId="9" fillId="0" borderId="11" xfId="4" applyNumberFormat="1" applyFont="1" applyFill="1" applyBorder="1" applyAlignment="1">
      <alignment horizontal="right"/>
    </xf>
    <xf numFmtId="40" fontId="9" fillId="0" borderId="11" xfId="4" applyNumberFormat="1" applyFont="1" applyFill="1" applyBorder="1" applyAlignment="1">
      <alignment horizontal="right"/>
    </xf>
    <xf numFmtId="40" fontId="8" fillId="0" borderId="11" xfId="4" applyNumberFormat="1" applyFont="1" applyFill="1" applyBorder="1" applyAlignment="1">
      <alignment horizontal="right"/>
    </xf>
    <xf numFmtId="166" fontId="9" fillId="0" borderId="1" xfId="4" applyNumberFormat="1" applyFont="1" applyFill="1" applyBorder="1" applyAlignment="1">
      <alignment horizontal="right" vertical="center"/>
    </xf>
    <xf numFmtId="166" fontId="9" fillId="0" borderId="11" xfId="4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167" fontId="8" fillId="0" borderId="1" xfId="2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8" fillId="0" borderId="11" xfId="4" applyNumberFormat="1" applyFont="1" applyFill="1" applyBorder="1" applyAlignment="1">
      <alignment horizontal="right" vertical="center"/>
    </xf>
    <xf numFmtId="40" fontId="9" fillId="0" borderId="11" xfId="4" applyNumberFormat="1" applyFont="1" applyFill="1" applyBorder="1" applyAlignment="1">
      <alignment horizontal="right" vertical="center"/>
    </xf>
    <xf numFmtId="38" fontId="8" fillId="0" borderId="6" xfId="4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6" fillId="0" borderId="1" xfId="4" applyNumberFormat="1" applyFont="1" applyFill="1" applyBorder="1" applyAlignment="1">
      <alignment horizontal="center" vertical="center" wrapText="1"/>
    </xf>
    <xf numFmtId="168" fontId="8" fillId="0" borderId="6" xfId="4" applyNumberFormat="1" applyFont="1" applyFill="1" applyBorder="1" applyAlignment="1">
      <alignment horizontal="center" vertical="center"/>
    </xf>
    <xf numFmtId="40" fontId="9" fillId="0" borderId="1" xfId="4" applyNumberFormat="1" applyFont="1" applyFill="1" applyBorder="1" applyAlignment="1">
      <alignment horizontal="right" vertical="center"/>
    </xf>
    <xf numFmtId="40" fontId="6" fillId="0" borderId="1" xfId="4" applyNumberFormat="1" applyFont="1" applyFill="1" applyBorder="1" applyAlignment="1">
      <alignment horizontal="center" vertical="center" wrapText="1"/>
    </xf>
    <xf numFmtId="40" fontId="3" fillId="0" borderId="1" xfId="4" applyNumberFormat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40" fontId="8" fillId="0" borderId="1" xfId="4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12" fillId="0" borderId="0" xfId="4" applyFont="1" applyFill="1"/>
    <xf numFmtId="38" fontId="11" fillId="0" borderId="1" xfId="4" applyNumberFormat="1" applyFont="1" applyFill="1" applyBorder="1" applyAlignment="1">
      <alignment horizontal="center"/>
    </xf>
    <xf numFmtId="38" fontId="13" fillId="0" borderId="1" xfId="4" applyNumberFormat="1" applyFont="1" applyFill="1" applyBorder="1" applyAlignment="1">
      <alignment horizontal="center" vertical="center" wrapText="1"/>
    </xf>
    <xf numFmtId="40" fontId="8" fillId="0" borderId="0" xfId="2" applyNumberFormat="1" applyFont="1" applyFill="1" applyBorder="1" applyAlignment="1">
      <alignment horizontal="right" vertical="center"/>
    </xf>
    <xf numFmtId="0" fontId="3" fillId="0" borderId="0" xfId="4" applyFont="1" applyFill="1"/>
    <xf numFmtId="0" fontId="3" fillId="0" borderId="0" xfId="4" applyFont="1" applyFill="1" applyAlignment="1">
      <alignment horizontal="center" vertical="center"/>
    </xf>
    <xf numFmtId="40" fontId="3" fillId="0" borderId="0" xfId="4" applyNumberFormat="1" applyFont="1" applyFill="1" applyAlignment="1">
      <alignment horizontal="center" vertical="center"/>
    </xf>
    <xf numFmtId="49" fontId="6" fillId="0" borderId="0" xfId="4" applyNumberFormat="1" applyFont="1" applyFill="1" applyAlignment="1">
      <alignment horizontal="left"/>
    </xf>
    <xf numFmtId="49" fontId="6" fillId="0" borderId="0" xfId="4" applyNumberFormat="1" applyFont="1" applyFill="1" applyAlignment="1">
      <alignment horizontal="center" vertical="center"/>
    </xf>
    <xf numFmtId="40" fontId="3" fillId="0" borderId="0" xfId="4" applyNumberFormat="1" applyFont="1" applyFill="1"/>
    <xf numFmtId="0" fontId="6" fillId="0" borderId="0" xfId="4" applyFont="1" applyFill="1"/>
    <xf numFmtId="0" fontId="3" fillId="0" borderId="0" xfId="2" applyFont="1" applyFill="1" applyAlignment="1"/>
    <xf numFmtId="43" fontId="15" fillId="0" borderId="0" xfId="2" applyNumberFormat="1" applyFont="1" applyAlignment="1">
      <alignment vertical="top" wrapText="1"/>
    </xf>
    <xf numFmtId="3" fontId="15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horizontal="center" vertical="top" wrapText="1"/>
    </xf>
    <xf numFmtId="43" fontId="15" fillId="0" borderId="0" xfId="2" applyNumberFormat="1" applyFont="1" applyAlignment="1">
      <alignment horizontal="center" vertical="center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0" xfId="0" applyNumberFormat="1" applyFont="1" applyAlignment="1">
      <alignment horizontal="center" vertical="top" wrapText="1"/>
    </xf>
    <xf numFmtId="43" fontId="14" fillId="0" borderId="0" xfId="2" applyNumberFormat="1" applyFont="1" applyAlignment="1">
      <alignment horizontal="right" vertical="top" wrapText="1"/>
    </xf>
    <xf numFmtId="43" fontId="15" fillId="0" borderId="0" xfId="2" applyNumberFormat="1" applyFont="1" applyAlignment="1">
      <alignment horizontal="center" vertical="top" wrapText="1"/>
    </xf>
    <xf numFmtId="43" fontId="15" fillId="0" borderId="0" xfId="2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right" vertical="top" wrapText="1"/>
    </xf>
    <xf numFmtId="169" fontId="16" fillId="0" borderId="0" xfId="2" applyNumberFormat="1" applyFont="1" applyAlignment="1">
      <alignment horizontal="right" vertical="top" wrapText="1"/>
    </xf>
    <xf numFmtId="43" fontId="16" fillId="0" borderId="0" xfId="2" applyNumberFormat="1" applyFont="1" applyAlignment="1">
      <alignment vertical="top" wrapText="1"/>
    </xf>
    <xf numFmtId="169" fontId="17" fillId="0" borderId="0" xfId="2" applyNumberFormat="1" applyFont="1" applyAlignment="1">
      <alignment horizontal="right" vertical="top" wrapText="1"/>
    </xf>
    <xf numFmtId="169" fontId="14" fillId="0" borderId="0" xfId="0" applyNumberFormat="1" applyFont="1" applyBorder="1" applyAlignment="1">
      <alignment horizontal="right" vertical="top" wrapText="1"/>
    </xf>
    <xf numFmtId="169" fontId="14" fillId="0" borderId="1" xfId="2" applyNumberFormat="1" applyFont="1" applyBorder="1" applyAlignment="1">
      <alignment vertical="top" wrapText="1"/>
    </xf>
    <xf numFmtId="43" fontId="14" fillId="0" borderId="1" xfId="2" applyNumberFormat="1" applyFont="1" applyBorder="1" applyAlignment="1">
      <alignment horizontal="center" vertical="top" wrapText="1"/>
    </xf>
    <xf numFmtId="1" fontId="15" fillId="0" borderId="1" xfId="2" applyNumberFormat="1" applyFont="1" applyBorder="1" applyAlignment="1">
      <alignment horizontal="center" vertical="top" wrapText="1"/>
    </xf>
    <xf numFmtId="43" fontId="15" fillId="0" borderId="1" xfId="2" applyNumberFormat="1" applyFont="1" applyBorder="1" applyAlignment="1">
      <alignment vertical="top" wrapText="1"/>
    </xf>
    <xf numFmtId="43" fontId="15" fillId="0" borderId="2" xfId="2" applyNumberFormat="1" applyFont="1" applyBorder="1" applyAlignment="1">
      <alignment vertical="top" wrapText="1"/>
    </xf>
    <xf numFmtId="43" fontId="15" fillId="0" borderId="1" xfId="2" applyNumberFormat="1" applyFont="1" applyBorder="1" applyAlignment="1">
      <alignment horizontal="center" vertical="top" wrapText="1"/>
    </xf>
    <xf numFmtId="43" fontId="15" fillId="0" borderId="0" xfId="0" applyNumberFormat="1" applyFont="1" applyAlignment="1">
      <alignment horizontal="right" vertical="top" wrapText="1"/>
    </xf>
    <xf numFmtId="169" fontId="15" fillId="0" borderId="1" xfId="2" applyNumberFormat="1" applyFont="1" applyBorder="1" applyAlignment="1">
      <alignment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right"/>
    </xf>
    <xf numFmtId="2" fontId="15" fillId="0" borderId="2" xfId="2" applyNumberFormat="1" applyFont="1" applyBorder="1" applyAlignment="1">
      <alignment horizontal="right" vertical="center" wrapText="1"/>
    </xf>
    <xf numFmtId="43" fontId="15" fillId="3" borderId="1" xfId="2" applyNumberFormat="1" applyFont="1" applyFill="1" applyBorder="1" applyAlignment="1">
      <alignment horizontal="center" vertical="center" wrapText="1"/>
    </xf>
    <xf numFmtId="0" fontId="18" fillId="0" borderId="11" xfId="0" applyFont="1" applyBorder="1"/>
    <xf numFmtId="0" fontId="18" fillId="0" borderId="12" xfId="0" applyFont="1" applyBorder="1" applyAlignment="1">
      <alignment vertical="center"/>
    </xf>
    <xf numFmtId="166" fontId="18" fillId="0" borderId="10" xfId="0" applyNumberFormat="1" applyFont="1" applyBorder="1" applyAlignment="1">
      <alignment horizontal="right"/>
    </xf>
    <xf numFmtId="2" fontId="15" fillId="3" borderId="1" xfId="2" applyNumberFormat="1" applyFont="1" applyFill="1" applyBorder="1" applyAlignment="1">
      <alignment horizontal="right" vertical="top" wrapText="1"/>
    </xf>
    <xf numFmtId="3" fontId="15" fillId="4" borderId="12" xfId="0" applyNumberFormat="1" applyFont="1" applyFill="1" applyBorder="1" applyAlignment="1">
      <alignment horizontal="center" vertical="center" wrapText="1"/>
    </xf>
    <xf numFmtId="166" fontId="15" fillId="4" borderId="12" xfId="0" applyNumberFormat="1" applyFont="1" applyFill="1" applyBorder="1" applyAlignment="1">
      <alignment horizontal="right" vertical="center" wrapText="1"/>
    </xf>
    <xf numFmtId="2" fontId="15" fillId="3" borderId="11" xfId="2" applyNumberFormat="1" applyFont="1" applyFill="1" applyBorder="1" applyAlignment="1">
      <alignment horizontal="right" vertical="top" wrapText="1"/>
    </xf>
    <xf numFmtId="43" fontId="15" fillId="3" borderId="1" xfId="2" applyNumberFormat="1" applyFont="1" applyFill="1" applyBorder="1" applyAlignment="1">
      <alignment horizontal="center" vertical="top" wrapText="1"/>
    </xf>
    <xf numFmtId="169" fontId="19" fillId="0" borderId="2" xfId="2" applyNumberFormat="1" applyFont="1" applyBorder="1" applyAlignment="1">
      <alignment vertical="top" wrapText="1"/>
    </xf>
    <xf numFmtId="43" fontId="15" fillId="3" borderId="1" xfId="2" applyNumberFormat="1" applyFont="1" applyFill="1" applyBorder="1" applyAlignment="1">
      <alignment vertical="center" wrapText="1"/>
    </xf>
    <xf numFmtId="169" fontId="19" fillId="0" borderId="11" xfId="2" applyNumberFormat="1" applyFont="1" applyBorder="1" applyAlignment="1">
      <alignment vertical="top" wrapText="1"/>
    </xf>
    <xf numFmtId="166" fontId="18" fillId="0" borderId="11" xfId="0" applyNumberFormat="1" applyFont="1" applyBorder="1" applyAlignment="1">
      <alignment horizontal="right"/>
    </xf>
    <xf numFmtId="2" fontId="15" fillId="3" borderId="12" xfId="2" applyNumberFormat="1" applyFont="1" applyFill="1" applyBorder="1" applyAlignment="1">
      <alignment horizontal="right" vertical="top" wrapText="1"/>
    </xf>
    <xf numFmtId="169" fontId="19" fillId="0" borderId="1" xfId="2" applyNumberFormat="1" applyFont="1" applyBorder="1" applyAlignment="1">
      <alignment vertical="top" wrapText="1"/>
    </xf>
    <xf numFmtId="0" fontId="18" fillId="0" borderId="1" xfId="0" applyFont="1" applyBorder="1" applyAlignment="1">
      <alignment vertical="center"/>
    </xf>
    <xf numFmtId="166" fontId="18" fillId="0" borderId="12" xfId="0" applyNumberFormat="1" applyFont="1" applyBorder="1" applyAlignment="1">
      <alignment horizontal="center"/>
    </xf>
    <xf numFmtId="3" fontId="15" fillId="4" borderId="1" xfId="0" applyNumberFormat="1" applyFont="1" applyFill="1" applyBorder="1" applyAlignment="1">
      <alignment vertical="center" wrapText="1"/>
    </xf>
    <xf numFmtId="1" fontId="15" fillId="3" borderId="1" xfId="2" applyNumberFormat="1" applyFont="1" applyFill="1" applyBorder="1" applyAlignment="1">
      <alignment horizontal="center" vertical="center" wrapText="1"/>
    </xf>
    <xf numFmtId="43" fontId="14" fillId="0" borderId="1" xfId="2" applyNumberFormat="1" applyFont="1" applyBorder="1" applyAlignment="1">
      <alignment vertical="top" wrapText="1"/>
    </xf>
    <xf numFmtId="2" fontId="14" fillId="0" borderId="1" xfId="2" applyNumberFormat="1" applyFont="1" applyBorder="1" applyAlignment="1">
      <alignment vertical="top" wrapText="1"/>
    </xf>
    <xf numFmtId="166" fontId="20" fillId="0" borderId="11" xfId="0" applyNumberFormat="1" applyFont="1" applyBorder="1" applyAlignment="1">
      <alignment horizontal="right"/>
    </xf>
    <xf numFmtId="2" fontId="14" fillId="0" borderId="1" xfId="2" applyNumberFormat="1" applyFont="1" applyBorder="1" applyAlignment="1">
      <alignment horizontal="center" vertical="top" wrapText="1"/>
    </xf>
    <xf numFmtId="1" fontId="14" fillId="0" borderId="1" xfId="2" applyNumberFormat="1" applyFont="1" applyBorder="1" applyAlignment="1">
      <alignment vertical="top" wrapText="1"/>
    </xf>
    <xf numFmtId="2" fontId="14" fillId="0" borderId="1" xfId="2" applyNumberFormat="1" applyFont="1" applyBorder="1" applyAlignment="1">
      <alignment horizontal="right" vertical="top" wrapText="1"/>
    </xf>
    <xf numFmtId="43" fontId="15" fillId="3" borderId="1" xfId="2" applyNumberFormat="1" applyFont="1" applyFill="1" applyBorder="1" applyAlignment="1">
      <alignment vertical="top" wrapText="1"/>
    </xf>
    <xf numFmtId="1" fontId="15" fillId="3" borderId="1" xfId="2" applyNumberFormat="1" applyFont="1" applyFill="1" applyBorder="1" applyAlignment="1">
      <alignment horizontal="center" vertical="top" wrapText="1"/>
    </xf>
    <xf numFmtId="2" fontId="15" fillId="3" borderId="1" xfId="2" applyNumberFormat="1" applyFont="1" applyFill="1" applyBorder="1" applyAlignment="1">
      <alignment horizontal="right" vertical="top" wrapText="1" indent="1"/>
    </xf>
    <xf numFmtId="3" fontId="15" fillId="3" borderId="1" xfId="2" applyNumberFormat="1" applyFont="1" applyFill="1" applyBorder="1" applyAlignment="1">
      <alignment horizontal="center" vertical="top" wrapText="1"/>
    </xf>
    <xf numFmtId="2" fontId="14" fillId="0" borderId="1" xfId="2" applyNumberFormat="1" applyFont="1" applyBorder="1" applyAlignment="1">
      <alignment horizontal="right" vertical="top" wrapText="1" indent="1"/>
    </xf>
    <xf numFmtId="166" fontId="21" fillId="0" borderId="1" xfId="9" applyNumberFormat="1" applyFont="1" applyFill="1" applyBorder="1" applyAlignment="1">
      <alignment horizontal="right"/>
    </xf>
    <xf numFmtId="43" fontId="15" fillId="3" borderId="1" xfId="10" applyFont="1" applyFill="1" applyBorder="1" applyAlignment="1">
      <alignment horizontal="right" vertical="top" wrapText="1" indent="1"/>
    </xf>
    <xf numFmtId="0" fontId="22" fillId="0" borderId="10" xfId="9" applyFont="1" applyFill="1" applyBorder="1"/>
    <xf numFmtId="0" fontId="21" fillId="0" borderId="1" xfId="9" applyFont="1" applyFill="1" applyBorder="1" applyAlignment="1">
      <alignment horizontal="center"/>
    </xf>
    <xf numFmtId="166" fontId="23" fillId="0" borderId="1" xfId="0" applyNumberFormat="1" applyFont="1" applyBorder="1" applyAlignment="1">
      <alignment horizontal="right"/>
    </xf>
    <xf numFmtId="0" fontId="24" fillId="0" borderId="11" xfId="2" applyFont="1" applyBorder="1"/>
    <xf numFmtId="0" fontId="23" fillId="0" borderId="10" xfId="0" applyFont="1" applyBorder="1"/>
    <xf numFmtId="169" fontId="15" fillId="0" borderId="1" xfId="2" applyNumberFormat="1" applyFont="1" applyBorder="1" applyAlignment="1">
      <alignment horizontal="center" vertical="top" wrapText="1"/>
    </xf>
    <xf numFmtId="2" fontId="15" fillId="0" borderId="1" xfId="2" applyNumberFormat="1" applyFont="1" applyBorder="1" applyAlignment="1">
      <alignment horizontal="right" vertical="top" wrapText="1"/>
    </xf>
    <xf numFmtId="3" fontId="14" fillId="0" borderId="1" xfId="2" applyNumberFormat="1" applyFont="1" applyBorder="1" applyAlignment="1">
      <alignment horizontal="center" vertical="top" wrapText="1"/>
    </xf>
    <xf numFmtId="3" fontId="15" fillId="0" borderId="1" xfId="2" applyNumberFormat="1" applyFont="1" applyBorder="1" applyAlignment="1">
      <alignment vertical="top" wrapText="1"/>
    </xf>
    <xf numFmtId="3" fontId="15" fillId="0" borderId="1" xfId="2" applyNumberFormat="1" applyFont="1" applyBorder="1" applyAlignment="1">
      <alignment horizontal="center" vertical="top" wrapText="1"/>
    </xf>
    <xf numFmtId="2" fontId="19" fillId="0" borderId="1" xfId="2" applyNumberFormat="1" applyFont="1" applyBorder="1" applyAlignment="1">
      <alignment horizontal="right" vertical="top" wrapText="1"/>
    </xf>
    <xf numFmtId="2" fontId="15" fillId="0" borderId="1" xfId="2" applyNumberFormat="1" applyFont="1" applyBorder="1" applyAlignment="1">
      <alignment horizontal="right" vertical="top" wrapText="1" indent="1"/>
    </xf>
    <xf numFmtId="3" fontId="14" fillId="0" borderId="1" xfId="2" applyNumberFormat="1" applyFont="1" applyBorder="1" applyAlignment="1">
      <alignment vertical="top" wrapText="1"/>
    </xf>
    <xf numFmtId="43" fontId="14" fillId="0" borderId="12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3" fontId="25" fillId="0" borderId="0" xfId="2" applyNumberFormat="1" applyFont="1" applyAlignment="1">
      <alignment vertical="top" wrapText="1"/>
    </xf>
    <xf numFmtId="43" fontId="14" fillId="0" borderId="10" xfId="0" applyNumberFormat="1" applyFont="1" applyBorder="1" applyAlignment="1">
      <alignment horizontal="right" vertical="top" wrapText="1"/>
    </xf>
    <xf numFmtId="43" fontId="14" fillId="0" borderId="1" xfId="2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4" fillId="0" borderId="0" xfId="0" applyNumberFormat="1" applyFont="1" applyBorder="1" applyAlignment="1">
      <alignment horizontal="right" vertical="top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3" xfId="4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3" fillId="0" borderId="12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38" fontId="11" fillId="0" borderId="3" xfId="4" applyNumberFormat="1" applyFont="1" applyFill="1" applyBorder="1" applyAlignment="1">
      <alignment horizontal="center"/>
    </xf>
    <xf numFmtId="38" fontId="11" fillId="0" borderId="6" xfId="4" applyNumberFormat="1" applyFont="1" applyFill="1" applyBorder="1" applyAlignment="1">
      <alignment horizontal="center"/>
    </xf>
    <xf numFmtId="38" fontId="11" fillId="0" borderId="12" xfId="4" applyNumberFormat="1" applyFont="1" applyFill="1" applyBorder="1" applyAlignment="1">
      <alignment horizontal="center"/>
    </xf>
    <xf numFmtId="38" fontId="11" fillId="0" borderId="3" xfId="4" applyNumberFormat="1" applyFont="1" applyFill="1" applyBorder="1" applyAlignment="1">
      <alignment horizontal="right"/>
    </xf>
    <xf numFmtId="38" fontId="11" fillId="0" borderId="6" xfId="4" applyNumberFormat="1" applyFont="1" applyFill="1" applyBorder="1" applyAlignment="1">
      <alignment horizontal="right"/>
    </xf>
    <xf numFmtId="38" fontId="13" fillId="0" borderId="3" xfId="4" applyNumberFormat="1" applyFont="1" applyFill="1" applyBorder="1" applyAlignment="1">
      <alignment horizontal="right" wrapText="1"/>
    </xf>
    <xf numFmtId="38" fontId="13" fillId="0" borderId="6" xfId="4" applyNumberFormat="1" applyFont="1" applyFill="1" applyBorder="1" applyAlignment="1">
      <alignment horizontal="right" wrapText="1"/>
    </xf>
    <xf numFmtId="38" fontId="13" fillId="0" borderId="12" xfId="4" applyNumberFormat="1" applyFont="1" applyFill="1" applyBorder="1" applyAlignment="1">
      <alignment horizontal="right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6" xfId="0" applyNumberFormat="1" applyFont="1" applyBorder="1" applyAlignment="1">
      <alignment horizontal="right" vertical="top" wrapText="1"/>
    </xf>
    <xf numFmtId="43" fontId="16" fillId="0" borderId="1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6" xfId="0" applyNumberFormat="1" applyFont="1" applyBorder="1" applyAlignment="1">
      <alignment horizontal="right" vertical="top" wrapText="1"/>
    </xf>
    <xf numFmtId="43" fontId="17" fillId="0" borderId="12" xfId="0" applyNumberFormat="1" applyFont="1" applyBorder="1" applyAlignment="1">
      <alignment horizontal="right" vertical="top" wrapText="1"/>
    </xf>
    <xf numFmtId="43" fontId="15" fillId="0" borderId="1" xfId="2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6" xfId="0" applyNumberFormat="1" applyFont="1" applyBorder="1" applyAlignment="1">
      <alignment horizontal="right" vertical="top" wrapText="1"/>
    </xf>
    <xf numFmtId="43" fontId="14" fillId="0" borderId="12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1" xfId="2" applyNumberFormat="1" applyFont="1" applyBorder="1" applyAlignment="1">
      <alignment horizontal="center" vertical="top" wrapText="1"/>
    </xf>
    <xf numFmtId="43" fontId="15" fillId="0" borderId="1" xfId="2" applyNumberFormat="1" applyFont="1" applyBorder="1" applyAlignment="1">
      <alignment horizontal="center" vertical="center" wrapText="1"/>
    </xf>
    <xf numFmtId="43" fontId="15" fillId="0" borderId="2" xfId="2" applyNumberFormat="1" applyFont="1" applyBorder="1" applyAlignment="1">
      <alignment horizontal="center" vertical="center" wrapText="1"/>
    </xf>
    <xf numFmtId="43" fontId="15" fillId="0" borderId="11" xfId="2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69" fontId="19" fillId="0" borderId="2" xfId="2" applyNumberFormat="1" applyFont="1" applyBorder="1" applyAlignment="1">
      <alignment vertical="center" wrapText="1"/>
    </xf>
    <xf numFmtId="169" fontId="19" fillId="0" borderId="13" xfId="2" applyNumberFormat="1" applyFont="1" applyBorder="1" applyAlignment="1">
      <alignment vertical="center" wrapText="1"/>
    </xf>
    <xf numFmtId="169" fontId="19" fillId="0" borderId="11" xfId="2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43" fontId="15" fillId="3" borderId="2" xfId="2" applyNumberFormat="1" applyFont="1" applyFill="1" applyBorder="1" applyAlignment="1">
      <alignment horizontal="center" vertical="center" wrapText="1"/>
    </xf>
    <xf numFmtId="43" fontId="15" fillId="3" borderId="13" xfId="2" applyNumberFormat="1" applyFont="1" applyFill="1" applyBorder="1" applyAlignment="1">
      <alignment horizontal="center" vertical="center" wrapText="1"/>
    </xf>
    <xf numFmtId="43" fontId="15" fillId="3" borderId="11" xfId="2" applyNumberFormat="1" applyFont="1" applyFill="1" applyBorder="1" applyAlignment="1">
      <alignment horizontal="center" vertical="center" wrapText="1"/>
    </xf>
    <xf numFmtId="43" fontId="16" fillId="0" borderId="0" xfId="2" applyNumberFormat="1" applyFont="1" applyAlignment="1">
      <alignment vertical="top" wrapText="1"/>
    </xf>
    <xf numFmtId="43" fontId="17" fillId="0" borderId="0" xfId="2" applyNumberFormat="1" applyFont="1" applyAlignment="1">
      <alignment vertical="top" wrapText="1"/>
    </xf>
    <xf numFmtId="43" fontId="16" fillId="0" borderId="0" xfId="2" applyNumberFormat="1" applyFont="1" applyAlignment="1">
      <alignment horizontal="left" vertical="top" wrapText="1"/>
    </xf>
    <xf numFmtId="43" fontId="14" fillId="0" borderId="0" xfId="2" applyNumberFormat="1" applyFont="1" applyAlignment="1">
      <alignment horizontal="center" vertical="top" wrapText="1"/>
    </xf>
    <xf numFmtId="43" fontId="14" fillId="0" borderId="0" xfId="0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2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4"/>
    <cellStyle name="Обычный 2 2" xfId="2"/>
    <cellStyle name="Обычный 2 3" xfId="22"/>
    <cellStyle name="Обычный 3" xfId="1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3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sqref="A1:XFD1048576"/>
    </sheetView>
  </sheetViews>
  <sheetFormatPr defaultRowHeight="12.75" x14ac:dyDescent="0.2"/>
  <cols>
    <col min="1" max="1" width="10" style="74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53" t="s">
        <v>0</v>
      </c>
      <c r="B1" s="153"/>
      <c r="C1" s="153"/>
      <c r="D1" s="153"/>
      <c r="E1" s="153"/>
    </row>
    <row r="2" spans="1:5" x14ac:dyDescent="0.2">
      <c r="A2" s="154" t="s">
        <v>1</v>
      </c>
      <c r="B2" s="154"/>
      <c r="C2" s="2">
        <f>C3+C4</f>
        <v>3427.61</v>
      </c>
      <c r="D2" s="3"/>
    </row>
    <row r="3" spans="1:5" x14ac:dyDescent="0.2">
      <c r="A3" s="155" t="s">
        <v>2</v>
      </c>
      <c r="B3" s="155"/>
      <c r="C3" s="5">
        <v>3427.61</v>
      </c>
      <c r="D3" s="3"/>
      <c r="E3" s="6"/>
    </row>
    <row r="4" spans="1:5" x14ac:dyDescent="0.2">
      <c r="A4" s="155" t="s">
        <v>3</v>
      </c>
      <c r="B4" s="155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56" t="s">
        <v>4</v>
      </c>
      <c r="B6" s="157"/>
      <c r="C6" s="158"/>
      <c r="D6" s="162" t="s">
        <v>5</v>
      </c>
      <c r="E6" s="164">
        <f>E15+E19+E27</f>
        <v>1987917.95</v>
      </c>
    </row>
    <row r="7" spans="1:5" x14ac:dyDescent="0.2">
      <c r="A7" s="159"/>
      <c r="B7" s="160"/>
      <c r="C7" s="161"/>
      <c r="D7" s="163"/>
      <c r="E7" s="165"/>
    </row>
    <row r="8" spans="1:5" x14ac:dyDescent="0.2">
      <c r="A8" s="167" t="s">
        <v>6</v>
      </c>
      <c r="B8" s="167"/>
      <c r="C8" s="167"/>
      <c r="D8" s="167"/>
      <c r="E8" s="167"/>
    </row>
    <row r="9" spans="1:5" x14ac:dyDescent="0.2">
      <c r="A9" s="168" t="s">
        <v>7</v>
      </c>
      <c r="B9" s="169"/>
      <c r="C9" s="170"/>
      <c r="D9" s="10"/>
      <c r="E9" s="11">
        <v>337551.49</v>
      </c>
    </row>
    <row r="10" spans="1:5" x14ac:dyDescent="0.2">
      <c r="A10" s="171" t="s">
        <v>8</v>
      </c>
      <c r="B10" s="171"/>
      <c r="C10" s="171"/>
      <c r="D10" s="12">
        <v>2.16</v>
      </c>
      <c r="E10" s="11">
        <v>37018.25</v>
      </c>
    </row>
    <row r="11" spans="1:5" ht="12.75" customHeight="1" x14ac:dyDescent="0.2">
      <c r="A11" s="172" t="s">
        <v>9</v>
      </c>
      <c r="B11" s="173"/>
      <c r="C11" s="174"/>
      <c r="D11" s="12">
        <v>0.84</v>
      </c>
      <c r="E11" s="11">
        <v>11650.01</v>
      </c>
    </row>
    <row r="12" spans="1:5" x14ac:dyDescent="0.2">
      <c r="A12" s="172" t="s">
        <v>10</v>
      </c>
      <c r="B12" s="173"/>
      <c r="C12" s="174"/>
      <c r="D12" s="12">
        <v>1.1100000000000001</v>
      </c>
      <c r="E12" s="11">
        <v>45655.8</v>
      </c>
    </row>
    <row r="13" spans="1:5" x14ac:dyDescent="0.2">
      <c r="A13" s="171" t="s">
        <v>11</v>
      </c>
      <c r="B13" s="171"/>
      <c r="C13" s="171"/>
      <c r="D13" s="12"/>
      <c r="E13" s="11">
        <v>4000</v>
      </c>
    </row>
    <row r="14" spans="1:5" ht="12.75" customHeight="1" x14ac:dyDescent="0.2">
      <c r="A14" s="175" t="s">
        <v>12</v>
      </c>
      <c r="B14" s="176"/>
      <c r="C14" s="177"/>
      <c r="D14" s="12"/>
      <c r="E14" s="11">
        <v>0</v>
      </c>
    </row>
    <row r="15" spans="1:5" x14ac:dyDescent="0.2">
      <c r="A15" s="166" t="s">
        <v>13</v>
      </c>
      <c r="B15" s="166"/>
      <c r="C15" s="166"/>
      <c r="D15" s="12"/>
      <c r="E15" s="13">
        <f>SUM(E9:E14)</f>
        <v>435875.55</v>
      </c>
    </row>
    <row r="16" spans="1:5" x14ac:dyDescent="0.2">
      <c r="A16" s="167" t="s">
        <v>14</v>
      </c>
      <c r="B16" s="167"/>
      <c r="C16" s="167"/>
      <c r="D16" s="167"/>
      <c r="E16" s="167"/>
    </row>
    <row r="17" spans="1:5" x14ac:dyDescent="0.2">
      <c r="A17" s="178" t="s">
        <v>15</v>
      </c>
      <c r="B17" s="178"/>
      <c r="C17" s="178"/>
      <c r="D17" s="10">
        <v>3.48</v>
      </c>
      <c r="E17" s="14">
        <v>143136.95999999999</v>
      </c>
    </row>
    <row r="18" spans="1:5" x14ac:dyDescent="0.2">
      <c r="A18" s="179" t="s">
        <v>16</v>
      </c>
      <c r="B18" s="180"/>
      <c r="C18" s="180"/>
      <c r="D18" s="15">
        <v>3</v>
      </c>
      <c r="E18" s="14">
        <v>102828.3</v>
      </c>
    </row>
    <row r="19" spans="1:5" ht="12.75" customHeight="1" x14ac:dyDescent="0.2">
      <c r="A19" s="166" t="s">
        <v>17</v>
      </c>
      <c r="B19" s="166"/>
      <c r="C19" s="166"/>
      <c r="D19" s="16"/>
      <c r="E19" s="13">
        <f>E17+E18</f>
        <v>245965.26</v>
      </c>
    </row>
    <row r="20" spans="1:5" ht="12.75" hidden="1" customHeight="1" x14ac:dyDescent="0.2">
      <c r="A20" s="181" t="s">
        <v>18</v>
      </c>
      <c r="B20" s="182"/>
      <c r="C20" s="183"/>
      <c r="D20" s="16"/>
      <c r="E20" s="17">
        <v>0</v>
      </c>
    </row>
    <row r="21" spans="1:5" ht="12.75" hidden="1" customHeight="1" x14ac:dyDescent="0.2">
      <c r="A21" s="181" t="s">
        <v>19</v>
      </c>
      <c r="B21" s="182"/>
      <c r="C21" s="183"/>
      <c r="D21" s="16"/>
      <c r="E21" s="17">
        <v>0</v>
      </c>
    </row>
    <row r="22" spans="1:5" ht="12.75" customHeight="1" x14ac:dyDescent="0.2">
      <c r="A22" s="184" t="s">
        <v>20</v>
      </c>
      <c r="B22" s="184"/>
      <c r="C22" s="184"/>
      <c r="D22" s="184"/>
      <c r="E22" s="184"/>
    </row>
    <row r="23" spans="1:5" ht="12.75" customHeight="1" x14ac:dyDescent="0.2">
      <c r="A23" s="18" t="s">
        <v>21</v>
      </c>
      <c r="B23" s="19"/>
      <c r="C23" s="19"/>
      <c r="D23" s="20"/>
      <c r="E23" s="14">
        <v>763435.72</v>
      </c>
    </row>
    <row r="24" spans="1:5" ht="12.75" customHeight="1" x14ac:dyDescent="0.2">
      <c r="A24" s="18" t="s">
        <v>22</v>
      </c>
      <c r="B24" s="19"/>
      <c r="C24" s="19"/>
      <c r="D24" s="20"/>
      <c r="E24" s="14">
        <f>220574.74
+138676.19</f>
        <v>359250.93</v>
      </c>
    </row>
    <row r="25" spans="1:5" ht="12.75" customHeight="1" x14ac:dyDescent="0.2">
      <c r="A25" s="18" t="s">
        <v>23</v>
      </c>
      <c r="B25" s="19"/>
      <c r="C25" s="19"/>
      <c r="D25" s="20"/>
      <c r="E25" s="14">
        <v>40087.019999999997</v>
      </c>
    </row>
    <row r="26" spans="1:5" ht="12.75" customHeight="1" x14ac:dyDescent="0.2">
      <c r="A26" s="18" t="s">
        <v>24</v>
      </c>
      <c r="B26" s="19"/>
      <c r="C26" s="19"/>
      <c r="D26" s="20"/>
      <c r="E26" s="14">
        <v>143303.47</v>
      </c>
    </row>
    <row r="27" spans="1:5" s="22" customFormat="1" ht="12.75" customHeight="1" x14ac:dyDescent="0.2">
      <c r="A27" s="181" t="s">
        <v>25</v>
      </c>
      <c r="B27" s="182"/>
      <c r="C27" s="183"/>
      <c r="D27" s="20"/>
      <c r="E27" s="21">
        <f>SUM(E23:E26)</f>
        <v>1306077.1399999999</v>
      </c>
    </row>
    <row r="28" spans="1:5" x14ac:dyDescent="0.2">
      <c r="A28" s="23"/>
    </row>
    <row r="29" spans="1:5" x14ac:dyDescent="0.2">
      <c r="A29" s="156" t="s">
        <v>26</v>
      </c>
      <c r="B29" s="185"/>
      <c r="C29" s="186"/>
      <c r="D29" s="25"/>
      <c r="E29" s="164">
        <f>E38+E42+E48</f>
        <v>2266278.5700000003</v>
      </c>
    </row>
    <row r="30" spans="1:5" x14ac:dyDescent="0.2">
      <c r="A30" s="187"/>
      <c r="B30" s="188"/>
      <c r="C30" s="189"/>
      <c r="D30" s="26"/>
      <c r="E30" s="165"/>
    </row>
    <row r="31" spans="1:5" x14ac:dyDescent="0.2">
      <c r="A31" s="167" t="s">
        <v>6</v>
      </c>
      <c r="B31" s="167"/>
      <c r="C31" s="167"/>
      <c r="D31" s="167"/>
      <c r="E31" s="167"/>
    </row>
    <row r="32" spans="1:5" x14ac:dyDescent="0.2">
      <c r="A32" s="168" t="s">
        <v>27</v>
      </c>
      <c r="B32" s="169"/>
      <c r="C32" s="170"/>
      <c r="D32" s="10"/>
      <c r="E32" s="27">
        <v>389377.64</v>
      </c>
    </row>
    <row r="33" spans="1:5" x14ac:dyDescent="0.2">
      <c r="A33" s="171" t="s">
        <v>28</v>
      </c>
      <c r="B33" s="171"/>
      <c r="C33" s="171"/>
      <c r="D33" s="12"/>
      <c r="E33" s="28">
        <v>42201.78</v>
      </c>
    </row>
    <row r="34" spans="1:5" ht="12.75" customHeight="1" x14ac:dyDescent="0.2">
      <c r="A34" s="18" t="s">
        <v>29</v>
      </c>
      <c r="B34" s="19"/>
      <c r="C34" s="19"/>
      <c r="D34" s="20"/>
      <c r="E34" s="28">
        <v>13281.32</v>
      </c>
    </row>
    <row r="35" spans="1:5" x14ac:dyDescent="0.2">
      <c r="A35" s="172" t="s">
        <v>10</v>
      </c>
      <c r="B35" s="173"/>
      <c r="C35" s="174"/>
      <c r="D35" s="16"/>
      <c r="E35" s="28">
        <v>52048.81</v>
      </c>
    </row>
    <row r="36" spans="1:5" x14ac:dyDescent="0.2">
      <c r="A36" s="171" t="s">
        <v>11</v>
      </c>
      <c r="B36" s="171"/>
      <c r="C36" s="171"/>
      <c r="D36" s="12"/>
      <c r="E36" s="28">
        <v>0</v>
      </c>
    </row>
    <row r="37" spans="1:5" ht="12.75" customHeight="1" x14ac:dyDescent="0.2">
      <c r="A37" s="175" t="s">
        <v>12</v>
      </c>
      <c r="B37" s="176"/>
      <c r="C37" s="177"/>
      <c r="D37" s="12"/>
      <c r="E37" s="29">
        <v>0</v>
      </c>
    </row>
    <row r="38" spans="1:5" ht="12.75" customHeight="1" x14ac:dyDescent="0.2">
      <c r="A38" s="166" t="s">
        <v>30</v>
      </c>
      <c r="B38" s="166"/>
      <c r="C38" s="166"/>
      <c r="D38" s="16"/>
      <c r="E38" s="30">
        <f>SUM(E32:E37)</f>
        <v>496909.55000000005</v>
      </c>
    </row>
    <row r="39" spans="1:5" x14ac:dyDescent="0.2">
      <c r="A39" s="167" t="s">
        <v>14</v>
      </c>
      <c r="B39" s="167"/>
      <c r="C39" s="167"/>
      <c r="D39" s="167"/>
      <c r="E39" s="167"/>
    </row>
    <row r="40" spans="1:5" x14ac:dyDescent="0.2">
      <c r="A40" s="178" t="s">
        <v>15</v>
      </c>
      <c r="B40" s="178"/>
      <c r="C40" s="178"/>
      <c r="D40" s="10"/>
      <c r="E40" s="31">
        <v>147310.01999999999</v>
      </c>
    </row>
    <row r="41" spans="1:5" x14ac:dyDescent="0.2">
      <c r="A41" s="179" t="s">
        <v>16</v>
      </c>
      <c r="B41" s="180"/>
      <c r="C41" s="180"/>
      <c r="D41" s="12"/>
      <c r="E41" s="32">
        <v>72692.899999999994</v>
      </c>
    </row>
    <row r="42" spans="1:5" ht="12.75" customHeight="1" x14ac:dyDescent="0.2">
      <c r="A42" s="166" t="s">
        <v>31</v>
      </c>
      <c r="B42" s="166"/>
      <c r="C42" s="166"/>
      <c r="D42" s="16"/>
      <c r="E42" s="30">
        <f>SUM(E40:E41)</f>
        <v>220002.91999999998</v>
      </c>
    </row>
    <row r="43" spans="1:5" ht="12.75" customHeight="1" x14ac:dyDescent="0.2">
      <c r="A43" s="184" t="s">
        <v>20</v>
      </c>
      <c r="B43" s="184"/>
      <c r="C43" s="184"/>
      <c r="D43" s="184"/>
      <c r="E43" s="184"/>
    </row>
    <row r="44" spans="1:5" ht="12.75" customHeight="1" x14ac:dyDescent="0.2">
      <c r="A44" s="172" t="s">
        <v>32</v>
      </c>
      <c r="B44" s="173"/>
      <c r="C44" s="174"/>
      <c r="D44" s="20"/>
      <c r="E44" s="27">
        <v>930740.66</v>
      </c>
    </row>
    <row r="45" spans="1:5" ht="12.75" customHeight="1" x14ac:dyDescent="0.2">
      <c r="A45" s="172" t="s">
        <v>33</v>
      </c>
      <c r="B45" s="173"/>
      <c r="C45" s="174"/>
      <c r="D45" s="20"/>
      <c r="E45" s="29">
        <v>409555.48</v>
      </c>
    </row>
    <row r="46" spans="1:5" ht="12.75" customHeight="1" x14ac:dyDescent="0.2">
      <c r="A46" s="172" t="s">
        <v>34</v>
      </c>
      <c r="B46" s="173"/>
      <c r="C46" s="174"/>
      <c r="D46" s="20"/>
      <c r="E46" s="29">
        <v>45700.25</v>
      </c>
    </row>
    <row r="47" spans="1:5" ht="12.75" customHeight="1" x14ac:dyDescent="0.2">
      <c r="A47" s="172" t="s">
        <v>35</v>
      </c>
      <c r="B47" s="173"/>
      <c r="C47" s="174"/>
      <c r="D47" s="20"/>
      <c r="E47" s="29">
        <v>163369.71</v>
      </c>
    </row>
    <row r="48" spans="1:5" s="22" customFormat="1" ht="12.75" customHeight="1" x14ac:dyDescent="0.2">
      <c r="A48" s="33" t="s">
        <v>36</v>
      </c>
      <c r="B48" s="19"/>
      <c r="C48" s="19"/>
      <c r="D48" s="20"/>
      <c r="E48" s="30">
        <f>SUM(E44:E47)</f>
        <v>1549366.1</v>
      </c>
    </row>
    <row r="49" spans="1:5" x14ac:dyDescent="0.2">
      <c r="A49" s="166" t="s">
        <v>37</v>
      </c>
      <c r="B49" s="166"/>
      <c r="C49" s="166"/>
      <c r="D49" s="16"/>
      <c r="E49" s="34">
        <f>E29/E6</f>
        <v>1.1400262118464197</v>
      </c>
    </row>
    <row r="50" spans="1:5" s="39" customFormat="1" x14ac:dyDescent="0.2">
      <c r="A50" s="35"/>
      <c r="B50" s="36"/>
      <c r="C50" s="36"/>
      <c r="D50" s="37"/>
      <c r="E50" s="38"/>
    </row>
    <row r="51" spans="1:5" s="40" customFormat="1" x14ac:dyDescent="0.2">
      <c r="A51" s="156" t="s">
        <v>38</v>
      </c>
      <c r="B51" s="185"/>
      <c r="C51" s="186"/>
      <c r="D51" s="25"/>
      <c r="E51" s="164">
        <f>E77+E81+E87</f>
        <v>2150231.46</v>
      </c>
    </row>
    <row r="52" spans="1:5" s="40" customFormat="1" x14ac:dyDescent="0.2">
      <c r="A52" s="187"/>
      <c r="B52" s="188"/>
      <c r="C52" s="189"/>
      <c r="D52" s="26"/>
      <c r="E52" s="165"/>
    </row>
    <row r="53" spans="1:5" s="40" customFormat="1" x14ac:dyDescent="0.2">
      <c r="A53" s="167" t="s">
        <v>6</v>
      </c>
      <c r="B53" s="167"/>
      <c r="C53" s="167"/>
      <c r="D53" s="167"/>
      <c r="E53" s="167"/>
    </row>
    <row r="54" spans="1:5" s="40" customFormat="1" x14ac:dyDescent="0.2">
      <c r="A54" s="190" t="s">
        <v>39</v>
      </c>
      <c r="B54" s="190"/>
      <c r="C54" s="190"/>
      <c r="D54" s="41"/>
      <c r="E54" s="42"/>
    </row>
    <row r="55" spans="1:5" s="40" customFormat="1" x14ac:dyDescent="0.2">
      <c r="A55" s="179" t="s">
        <v>40</v>
      </c>
      <c r="B55" s="180"/>
      <c r="C55" s="191"/>
      <c r="D55" s="41"/>
      <c r="E55" s="27">
        <v>74036.38</v>
      </c>
    </row>
    <row r="56" spans="1:5" s="40" customFormat="1" x14ac:dyDescent="0.2">
      <c r="A56" s="192" t="s">
        <v>41</v>
      </c>
      <c r="B56" s="193"/>
      <c r="C56" s="194"/>
      <c r="D56" s="41"/>
      <c r="E56" s="28">
        <v>8637.58</v>
      </c>
    </row>
    <row r="57" spans="1:5" s="40" customFormat="1" x14ac:dyDescent="0.2">
      <c r="A57" s="171" t="s">
        <v>42</v>
      </c>
      <c r="B57" s="171"/>
      <c r="C57" s="171"/>
      <c r="D57" s="41"/>
      <c r="E57" s="32">
        <v>13573.34</v>
      </c>
    </row>
    <row r="58" spans="1:5" s="40" customFormat="1" x14ac:dyDescent="0.2">
      <c r="A58" s="179" t="s">
        <v>43</v>
      </c>
      <c r="B58" s="180"/>
      <c r="C58" s="191"/>
      <c r="D58" s="41"/>
      <c r="E58" s="28">
        <v>50591.519999999997</v>
      </c>
    </row>
    <row r="59" spans="1:5" s="40" customFormat="1" x14ac:dyDescent="0.2">
      <c r="A59" s="179" t="s">
        <v>44</v>
      </c>
      <c r="B59" s="180"/>
      <c r="C59" s="191"/>
      <c r="D59" s="41"/>
      <c r="E59" s="28">
        <v>32082.43</v>
      </c>
    </row>
    <row r="60" spans="1:5" s="40" customFormat="1" x14ac:dyDescent="0.2">
      <c r="A60" s="179" t="s">
        <v>45</v>
      </c>
      <c r="B60" s="180"/>
      <c r="C60" s="191"/>
      <c r="D60" s="41"/>
      <c r="E60" s="28">
        <v>21799.599999999999</v>
      </c>
    </row>
    <row r="61" spans="1:5" s="40" customFormat="1" x14ac:dyDescent="0.2">
      <c r="A61" s="179" t="s">
        <v>46</v>
      </c>
      <c r="B61" s="180"/>
      <c r="C61" s="191"/>
      <c r="D61" s="41"/>
      <c r="E61" s="28">
        <v>10282.83</v>
      </c>
    </row>
    <row r="62" spans="1:5" s="40" customFormat="1" x14ac:dyDescent="0.2">
      <c r="A62" s="192" t="s">
        <v>47</v>
      </c>
      <c r="B62" s="193"/>
      <c r="C62" s="194"/>
      <c r="D62" s="41"/>
      <c r="E62" s="28">
        <v>92956.78</v>
      </c>
    </row>
    <row r="63" spans="1:5" s="40" customFormat="1" x14ac:dyDescent="0.2">
      <c r="A63" s="179" t="s">
        <v>48</v>
      </c>
      <c r="B63" s="180"/>
      <c r="C63" s="191"/>
      <c r="D63" s="41"/>
      <c r="E63" s="32">
        <v>33591.42</v>
      </c>
    </row>
    <row r="64" spans="1:5" s="40" customFormat="1" x14ac:dyDescent="0.2">
      <c r="A64" s="198" t="s">
        <v>49</v>
      </c>
      <c r="B64" s="199"/>
      <c r="C64" s="200"/>
      <c r="D64" s="41"/>
      <c r="E64" s="43">
        <f>SUM(E55:E63)</f>
        <v>337551.87999999995</v>
      </c>
    </row>
    <row r="65" spans="1:5" s="40" customFormat="1" ht="25.5" customHeight="1" x14ac:dyDescent="0.2">
      <c r="A65" s="190" t="s">
        <v>50</v>
      </c>
      <c r="B65" s="190"/>
      <c r="C65" s="190"/>
      <c r="D65" s="41"/>
      <c r="E65" s="44"/>
    </row>
    <row r="66" spans="1:5" s="40" customFormat="1" ht="16.5" customHeight="1" x14ac:dyDescent="0.2">
      <c r="A66" s="168" t="s">
        <v>51</v>
      </c>
      <c r="B66" s="169"/>
      <c r="C66" s="170"/>
      <c r="D66" s="41"/>
      <c r="E66" s="31">
        <v>11650.01</v>
      </c>
    </row>
    <row r="67" spans="1:5" s="40" customFormat="1" x14ac:dyDescent="0.2">
      <c r="A67" s="179" t="s">
        <v>52</v>
      </c>
      <c r="B67" s="180"/>
      <c r="C67" s="191"/>
      <c r="D67" s="41"/>
      <c r="E67" s="31">
        <v>37018.25</v>
      </c>
    </row>
    <row r="68" spans="1:5" s="40" customFormat="1" x14ac:dyDescent="0.2">
      <c r="A68" s="198" t="s">
        <v>53</v>
      </c>
      <c r="B68" s="199"/>
      <c r="C68" s="200"/>
      <c r="D68" s="41"/>
      <c r="E68" s="43">
        <f>SUM(E66:E67)</f>
        <v>48668.26</v>
      </c>
    </row>
    <row r="69" spans="1:5" ht="14.25" customHeight="1" x14ac:dyDescent="0.2">
      <c r="A69" s="195" t="s">
        <v>54</v>
      </c>
      <c r="B69" s="196"/>
      <c r="C69" s="196"/>
      <c r="D69" s="196"/>
      <c r="E69" s="197"/>
    </row>
    <row r="70" spans="1:5" ht="12.75" customHeight="1" x14ac:dyDescent="0.2">
      <c r="A70" s="179" t="s">
        <v>55</v>
      </c>
      <c r="B70" s="180"/>
      <c r="C70" s="191"/>
      <c r="D70" s="45"/>
      <c r="E70" s="31">
        <v>45655.8</v>
      </c>
    </row>
    <row r="71" spans="1:5" ht="12.75" customHeight="1" x14ac:dyDescent="0.2">
      <c r="A71" s="46" t="s">
        <v>56</v>
      </c>
      <c r="B71" s="47"/>
      <c r="C71" s="48"/>
      <c r="D71" s="45"/>
      <c r="E71" s="44">
        <v>0</v>
      </c>
    </row>
    <row r="72" spans="1:5" ht="12.75" customHeight="1" x14ac:dyDescent="0.2">
      <c r="A72" s="166" t="s">
        <v>57</v>
      </c>
      <c r="B72" s="166"/>
      <c r="C72" s="166"/>
      <c r="D72" s="49"/>
      <c r="E72" s="43">
        <f>SUM(E70:E71)</f>
        <v>45655.8</v>
      </c>
    </row>
    <row r="73" spans="1:5" ht="14.25" customHeight="1" x14ac:dyDescent="0.2">
      <c r="A73" s="195" t="s">
        <v>58</v>
      </c>
      <c r="B73" s="196"/>
      <c r="C73" s="196"/>
      <c r="D73" s="196"/>
      <c r="E73" s="197"/>
    </row>
    <row r="74" spans="1:5" ht="12.75" customHeight="1" x14ac:dyDescent="0.2">
      <c r="A74" s="171" t="s">
        <v>59</v>
      </c>
      <c r="B74" s="171"/>
      <c r="C74" s="171"/>
      <c r="D74" s="50"/>
      <c r="E74" s="51">
        <f>E13</f>
        <v>4000</v>
      </c>
    </row>
    <row r="75" spans="1:5" ht="12.75" customHeight="1" x14ac:dyDescent="0.2">
      <c r="A75" s="175" t="s">
        <v>60</v>
      </c>
      <c r="B75" s="176"/>
      <c r="C75" s="177"/>
      <c r="D75" s="45"/>
      <c r="E75" s="44">
        <f>E14</f>
        <v>0</v>
      </c>
    </row>
    <row r="76" spans="1:5" ht="12.75" customHeight="1" x14ac:dyDescent="0.2">
      <c r="A76" s="166" t="s">
        <v>61</v>
      </c>
      <c r="B76" s="166"/>
      <c r="C76" s="166"/>
      <c r="D76" s="49"/>
      <c r="E76" s="43">
        <f>SUM(E74:E75)</f>
        <v>4000</v>
      </c>
    </row>
    <row r="77" spans="1:5" x14ac:dyDescent="0.2">
      <c r="A77" s="166" t="s">
        <v>62</v>
      </c>
      <c r="B77" s="166"/>
      <c r="C77" s="166"/>
      <c r="D77" s="16"/>
      <c r="E77" s="42">
        <f>E64+E68+E72+E76</f>
        <v>435875.93999999994</v>
      </c>
    </row>
    <row r="78" spans="1:5" ht="13.5" customHeight="1" x14ac:dyDescent="0.2">
      <c r="A78" s="167" t="s">
        <v>14</v>
      </c>
      <c r="B78" s="167"/>
      <c r="C78" s="167"/>
      <c r="D78" s="167"/>
      <c r="E78" s="167"/>
    </row>
    <row r="79" spans="1:5" x14ac:dyDescent="0.2">
      <c r="A79" s="201" t="s">
        <v>63</v>
      </c>
      <c r="B79" s="201"/>
      <c r="C79" s="201"/>
      <c r="D79" s="52"/>
      <c r="E79" s="42">
        <v>223187.48</v>
      </c>
    </row>
    <row r="80" spans="1:5" x14ac:dyDescent="0.2">
      <c r="A80" s="202" t="s">
        <v>64</v>
      </c>
      <c r="B80" s="202"/>
      <c r="C80" s="202"/>
      <c r="D80" s="53"/>
      <c r="E80" s="42">
        <v>185090.9</v>
      </c>
    </row>
    <row r="81" spans="1:5" x14ac:dyDescent="0.2">
      <c r="A81" s="166" t="s">
        <v>65</v>
      </c>
      <c r="B81" s="166"/>
      <c r="C81" s="166"/>
      <c r="D81" s="52"/>
      <c r="E81" s="42">
        <f>E79+E80</f>
        <v>408278.38</v>
      </c>
    </row>
    <row r="82" spans="1:5" x14ac:dyDescent="0.2">
      <c r="A82" s="184" t="s">
        <v>20</v>
      </c>
      <c r="B82" s="184"/>
      <c r="C82" s="184"/>
      <c r="D82" s="184"/>
      <c r="E82" s="184"/>
    </row>
    <row r="83" spans="1:5" x14ac:dyDescent="0.2">
      <c r="A83" s="204" t="s">
        <v>66</v>
      </c>
      <c r="B83" s="204"/>
      <c r="C83" s="204"/>
      <c r="D83" s="52"/>
      <c r="E83" s="54">
        <f>E23</f>
        <v>763435.72</v>
      </c>
    </row>
    <row r="84" spans="1:5" x14ac:dyDescent="0.2">
      <c r="A84" s="204" t="s">
        <v>67</v>
      </c>
      <c r="B84" s="204"/>
      <c r="C84" s="204"/>
      <c r="D84" s="52"/>
      <c r="E84" s="54">
        <f>E24</f>
        <v>359250.93</v>
      </c>
    </row>
    <row r="85" spans="1:5" x14ac:dyDescent="0.2">
      <c r="A85" s="204" t="s">
        <v>68</v>
      </c>
      <c r="B85" s="204"/>
      <c r="C85" s="204"/>
      <c r="D85" s="52"/>
      <c r="E85" s="54">
        <f>E25</f>
        <v>40087.019999999997</v>
      </c>
    </row>
    <row r="86" spans="1:5" x14ac:dyDescent="0.2">
      <c r="A86" s="204" t="s">
        <v>69</v>
      </c>
      <c r="B86" s="204"/>
      <c r="C86" s="204"/>
      <c r="D86" s="52"/>
      <c r="E86" s="54">
        <f>E26</f>
        <v>143303.47</v>
      </c>
    </row>
    <row r="87" spans="1:5" x14ac:dyDescent="0.2">
      <c r="A87" s="205" t="s">
        <v>70</v>
      </c>
      <c r="B87" s="205"/>
      <c r="C87" s="205"/>
      <c r="D87" s="52"/>
      <c r="E87" s="42">
        <f>SUM(E83:E86)</f>
        <v>1306077.1399999999</v>
      </c>
    </row>
    <row r="88" spans="1:5" ht="22.5" customHeight="1" x14ac:dyDescent="0.2">
      <c r="A88" s="206" t="s">
        <v>71</v>
      </c>
      <c r="B88" s="207"/>
      <c r="C88" s="207"/>
      <c r="D88" s="207"/>
      <c r="E88" s="208"/>
    </row>
    <row r="89" spans="1:5" x14ac:dyDescent="0.2">
      <c r="A89" s="209" t="s">
        <v>72</v>
      </c>
      <c r="B89" s="210"/>
      <c r="C89" s="211"/>
      <c r="D89" s="55"/>
      <c r="E89" s="42">
        <f>-1026232.06</f>
        <v>-1026232.06</v>
      </c>
    </row>
    <row r="90" spans="1:5" ht="12.75" customHeight="1" x14ac:dyDescent="0.2">
      <c r="A90" s="209" t="s">
        <v>73</v>
      </c>
      <c r="B90" s="210"/>
      <c r="C90" s="211"/>
      <c r="D90" s="55"/>
      <c r="E90" s="42">
        <f>E29-E6</f>
        <v>278360.62000000034</v>
      </c>
    </row>
    <row r="91" spans="1:5" ht="12.75" customHeight="1" x14ac:dyDescent="0.2">
      <c r="A91" s="209" t="s">
        <v>74</v>
      </c>
      <c r="B91" s="210"/>
      <c r="C91" s="211"/>
      <c r="D91" s="55"/>
      <c r="E91" s="42">
        <f>E89+E90</f>
        <v>-747871.43999999971</v>
      </c>
    </row>
    <row r="92" spans="1:5" hidden="1" x14ac:dyDescent="0.2">
      <c r="A92" s="206" t="s">
        <v>71</v>
      </c>
      <c r="B92" s="207"/>
      <c r="C92" s="207"/>
      <c r="D92" s="207"/>
      <c r="E92" s="208"/>
    </row>
    <row r="93" spans="1:5" ht="12.75" hidden="1" customHeight="1" x14ac:dyDescent="0.2">
      <c r="A93" s="212" t="s">
        <v>75</v>
      </c>
      <c r="B93" s="213"/>
      <c r="C93" s="214"/>
      <c r="D93" s="16"/>
      <c r="E93" s="42">
        <f>E94+E95+E97</f>
        <v>-717736.04</v>
      </c>
    </row>
    <row r="94" spans="1:5" x14ac:dyDescent="0.2">
      <c r="A94" s="203" t="s">
        <v>76</v>
      </c>
      <c r="B94" s="203"/>
      <c r="C94" s="56" t="s">
        <v>77</v>
      </c>
      <c r="D94" s="16"/>
      <c r="E94" s="57">
        <v>-80960.53</v>
      </c>
    </row>
    <row r="95" spans="1:5" x14ac:dyDescent="0.2">
      <c r="A95" s="203"/>
      <c r="B95" s="203"/>
      <c r="C95" s="56" t="s">
        <v>78</v>
      </c>
      <c r="D95" s="16"/>
      <c r="E95" s="57">
        <v>-48200.73</v>
      </c>
    </row>
    <row r="96" spans="1:5" x14ac:dyDescent="0.2">
      <c r="A96" s="203"/>
      <c r="B96" s="203"/>
      <c r="C96" s="56" t="s">
        <v>79</v>
      </c>
      <c r="D96" s="16"/>
      <c r="E96" s="57">
        <v>-30135.4</v>
      </c>
    </row>
    <row r="97" spans="1:5" x14ac:dyDescent="0.2">
      <c r="A97" s="203"/>
      <c r="B97" s="203"/>
      <c r="C97" s="56" t="s">
        <v>80</v>
      </c>
      <c r="D97" s="16"/>
      <c r="E97" s="57">
        <v>-588574.78</v>
      </c>
    </row>
    <row r="98" spans="1:5" x14ac:dyDescent="0.2">
      <c r="A98" s="58"/>
      <c r="B98" s="59"/>
      <c r="C98" s="56"/>
      <c r="D98" s="60"/>
      <c r="E98" s="42"/>
    </row>
    <row r="99" spans="1:5" ht="12.75" customHeight="1" x14ac:dyDescent="0.2">
      <c r="A99" s="212" t="s">
        <v>81</v>
      </c>
      <c r="B99" s="213"/>
      <c r="C99" s="214"/>
      <c r="D99" s="60"/>
      <c r="E99" s="42">
        <v>-57231.55</v>
      </c>
    </row>
    <row r="100" spans="1:5" ht="12.75" customHeight="1" x14ac:dyDescent="0.2">
      <c r="A100" s="212" t="s">
        <v>82</v>
      </c>
      <c r="B100" s="213"/>
      <c r="C100" s="214"/>
      <c r="D100" s="60"/>
      <c r="E100" s="42">
        <f>E17-E79</f>
        <v>-80050.520000000019</v>
      </c>
    </row>
    <row r="101" spans="1:5" ht="12.75" customHeight="1" x14ac:dyDescent="0.2">
      <c r="A101" s="212" t="s">
        <v>83</v>
      </c>
      <c r="B101" s="213"/>
      <c r="C101" s="214"/>
      <c r="D101" s="60"/>
      <c r="E101" s="42">
        <f>E99+E100</f>
        <v>-137282.07</v>
      </c>
    </row>
    <row r="102" spans="1:5" ht="12.75" customHeight="1" x14ac:dyDescent="0.2">
      <c r="A102" s="61"/>
      <c r="B102" s="62"/>
      <c r="C102" s="56"/>
      <c r="D102" s="60"/>
      <c r="E102" s="42"/>
    </row>
    <row r="103" spans="1:5" ht="12.75" customHeight="1" x14ac:dyDescent="0.2">
      <c r="A103" s="212" t="s">
        <v>84</v>
      </c>
      <c r="B103" s="213"/>
      <c r="C103" s="214"/>
      <c r="D103" s="60"/>
      <c r="E103" s="42">
        <v>0</v>
      </c>
    </row>
    <row r="104" spans="1:5" ht="12.75" customHeight="1" x14ac:dyDescent="0.2">
      <c r="A104" s="212" t="s">
        <v>85</v>
      </c>
      <c r="B104" s="213"/>
      <c r="C104" s="214"/>
      <c r="D104" s="60"/>
      <c r="E104" s="42">
        <f>E18-E80</f>
        <v>-82262.599999999991</v>
      </c>
    </row>
    <row r="105" spans="1:5" ht="12.75" customHeight="1" x14ac:dyDescent="0.2">
      <c r="A105" s="212" t="s">
        <v>86</v>
      </c>
      <c r="B105" s="213"/>
      <c r="C105" s="214"/>
      <c r="D105" s="60"/>
      <c r="E105" s="42">
        <f>E104+E103</f>
        <v>-82262.599999999991</v>
      </c>
    </row>
    <row r="106" spans="1:5" s="63" customFormat="1" x14ac:dyDescent="0.2">
      <c r="A106" s="215" t="s">
        <v>87</v>
      </c>
      <c r="B106" s="216"/>
      <c r="C106" s="216"/>
      <c r="D106" s="216"/>
      <c r="E106" s="217"/>
    </row>
    <row r="107" spans="1:5" s="63" customFormat="1" x14ac:dyDescent="0.2">
      <c r="A107" s="218" t="s">
        <v>88</v>
      </c>
      <c r="B107" s="219"/>
      <c r="C107" s="219"/>
      <c r="D107" s="64"/>
      <c r="E107" s="42">
        <f>300*11</f>
        <v>3300</v>
      </c>
    </row>
    <row r="108" spans="1:5" s="63" customFormat="1" ht="12.75" customHeight="1" x14ac:dyDescent="0.2">
      <c r="A108" s="220" t="s">
        <v>89</v>
      </c>
      <c r="B108" s="221"/>
      <c r="C108" s="222"/>
      <c r="D108" s="65"/>
      <c r="E108" s="42">
        <v>0</v>
      </c>
    </row>
    <row r="109" spans="1:5" ht="12.75" customHeight="1" x14ac:dyDescent="0.2">
      <c r="A109" s="220" t="s">
        <v>90</v>
      </c>
      <c r="B109" s="221"/>
      <c r="C109" s="222"/>
      <c r="D109" s="65"/>
      <c r="E109" s="42">
        <f>E107-E108</f>
        <v>3300</v>
      </c>
    </row>
    <row r="110" spans="1:5" ht="12.75" customHeight="1" x14ac:dyDescent="0.2">
      <c r="A110" s="36"/>
      <c r="B110" s="36"/>
      <c r="C110" s="36"/>
      <c r="D110" s="37"/>
      <c r="E110" s="66"/>
    </row>
    <row r="111" spans="1:5" x14ac:dyDescent="0.2">
      <c r="A111" s="67" t="s">
        <v>91</v>
      </c>
      <c r="B111" s="67"/>
      <c r="C111" s="67"/>
      <c r="D111" s="68" t="s">
        <v>92</v>
      </c>
      <c r="E111" s="69"/>
    </row>
    <row r="112" spans="1:5" x14ac:dyDescent="0.2">
      <c r="A112" s="70"/>
      <c r="B112" s="70"/>
      <c r="C112" s="70"/>
      <c r="D112" s="71"/>
      <c r="E112" s="69"/>
    </row>
    <row r="113" spans="1:5" x14ac:dyDescent="0.2">
      <c r="A113" s="67" t="s">
        <v>93</v>
      </c>
      <c r="B113" s="67"/>
      <c r="C113" s="67"/>
      <c r="D113" s="68" t="s">
        <v>94</v>
      </c>
      <c r="E113" s="72"/>
    </row>
    <row r="114" spans="1:5" x14ac:dyDescent="0.2">
      <c r="A114" s="67"/>
      <c r="B114" s="67"/>
      <c r="C114" s="67"/>
      <c r="D114" s="68"/>
      <c r="E114" s="72"/>
    </row>
    <row r="115" spans="1:5" ht="14.25" customHeight="1" x14ac:dyDescent="0.2">
      <c r="A115" s="67"/>
      <c r="B115" s="73" t="s">
        <v>95</v>
      </c>
      <c r="C115" s="73"/>
      <c r="D115" s="68"/>
      <c r="E115" s="72"/>
    </row>
    <row r="116" spans="1:5" x14ac:dyDescent="0.2">
      <c r="A116" s="67" t="s">
        <v>96</v>
      </c>
      <c r="B116" s="67"/>
      <c r="C116" s="67"/>
      <c r="D116" s="68"/>
      <c r="E116" s="72"/>
    </row>
    <row r="117" spans="1:5" x14ac:dyDescent="0.2">
      <c r="A117" s="67" t="s">
        <v>97</v>
      </c>
      <c r="B117" s="67"/>
      <c r="C117" s="67"/>
      <c r="D117" s="68"/>
      <c r="E117" s="72"/>
    </row>
  </sheetData>
  <mergeCells count="95">
    <mergeCell ref="A106:E106"/>
    <mergeCell ref="A107:C107"/>
    <mergeCell ref="A108:C108"/>
    <mergeCell ref="A109:C109"/>
    <mergeCell ref="A99:C99"/>
    <mergeCell ref="A100:C100"/>
    <mergeCell ref="A101:C101"/>
    <mergeCell ref="A103:C103"/>
    <mergeCell ref="A104:C104"/>
    <mergeCell ref="A105:C105"/>
    <mergeCell ref="A94:B97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2:E92"/>
    <mergeCell ref="A93:C93"/>
    <mergeCell ref="A82:E82"/>
    <mergeCell ref="A70:C70"/>
    <mergeCell ref="A72:C72"/>
    <mergeCell ref="A73:E73"/>
    <mergeCell ref="A74:C74"/>
    <mergeCell ref="A75:C75"/>
    <mergeCell ref="A76:C76"/>
    <mergeCell ref="A77:C77"/>
    <mergeCell ref="A78:E78"/>
    <mergeCell ref="A79:C79"/>
    <mergeCell ref="A80:C80"/>
    <mergeCell ref="A81:C81"/>
    <mergeCell ref="A69:E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53"/>
  <sheetViews>
    <sheetView workbookViewId="0">
      <selection activeCell="G6" sqref="G6"/>
    </sheetView>
  </sheetViews>
  <sheetFormatPr defaultRowHeight="12.75" x14ac:dyDescent="0.25"/>
  <cols>
    <col min="1" max="1" width="5.140625" style="75" customWidth="1"/>
    <col min="2" max="2" width="46.7109375" style="75" customWidth="1"/>
    <col min="3" max="3" width="10.42578125" style="75" customWidth="1"/>
    <col min="4" max="4" width="11.42578125" style="75" customWidth="1"/>
    <col min="5" max="6" width="14.5703125" style="75" customWidth="1"/>
    <col min="7" max="7" width="10.85546875" style="82" customWidth="1"/>
    <col min="8" max="8" width="10.5703125" style="76" bestFit="1" customWidth="1"/>
    <col min="9" max="16384" width="9.140625" style="76"/>
  </cols>
  <sheetData>
    <row r="3" spans="1:8" ht="12.75" customHeight="1" x14ac:dyDescent="0.25">
      <c r="A3" s="250" t="s">
        <v>98</v>
      </c>
      <c r="B3" s="250"/>
      <c r="C3" s="250"/>
      <c r="D3" s="250"/>
      <c r="E3" s="250"/>
      <c r="F3" s="250"/>
      <c r="G3" s="250"/>
    </row>
    <row r="4" spans="1:8" ht="12.75" customHeight="1" x14ac:dyDescent="0.25">
      <c r="A4" s="251" t="s">
        <v>99</v>
      </c>
      <c r="B4" s="251"/>
      <c r="C4" s="251"/>
      <c r="D4" s="251"/>
      <c r="E4" s="251"/>
      <c r="F4" s="251"/>
      <c r="G4" s="251"/>
    </row>
    <row r="5" spans="1:8" ht="12.75" customHeight="1" x14ac:dyDescent="0.25">
      <c r="A5" s="252" t="s">
        <v>100</v>
      </c>
      <c r="B5" s="252"/>
      <c r="C5" s="252"/>
      <c r="D5" s="252"/>
      <c r="E5" s="252"/>
      <c r="F5" s="252"/>
      <c r="G5" s="252"/>
    </row>
    <row r="6" spans="1:8" ht="38.25" x14ac:dyDescent="0.25">
      <c r="A6" s="77"/>
      <c r="B6" s="77"/>
      <c r="C6" s="77"/>
      <c r="D6" s="78" t="s">
        <v>101</v>
      </c>
      <c r="E6" s="79" t="s">
        <v>102</v>
      </c>
      <c r="F6" s="80" t="s">
        <v>103</v>
      </c>
      <c r="G6" s="78" t="s">
        <v>104</v>
      </c>
    </row>
    <row r="7" spans="1:8" ht="12.75" customHeight="1" x14ac:dyDescent="0.25">
      <c r="A7" s="253" t="s">
        <v>105</v>
      </c>
      <c r="B7" s="253"/>
      <c r="D7" s="81">
        <f>D10/D8/12</f>
        <v>3427.6091954022991</v>
      </c>
    </row>
    <row r="8" spans="1:8" ht="12.75" customHeight="1" x14ac:dyDescent="0.25">
      <c r="A8" s="253" t="s">
        <v>106</v>
      </c>
      <c r="B8" s="253"/>
      <c r="D8" s="83">
        <v>3.48</v>
      </c>
      <c r="F8" s="75">
        <v>3</v>
      </c>
    </row>
    <row r="9" spans="1:8" ht="12.75" customHeight="1" x14ac:dyDescent="0.25">
      <c r="A9" s="254" t="s">
        <v>107</v>
      </c>
      <c r="B9" s="254"/>
      <c r="C9" s="77"/>
      <c r="D9" s="84">
        <v>57231.55</v>
      </c>
      <c r="E9" s="85">
        <v>52373.79</v>
      </c>
      <c r="F9" s="77">
        <v>0</v>
      </c>
    </row>
    <row r="10" spans="1:8" ht="12.75" customHeight="1" x14ac:dyDescent="0.25">
      <c r="A10" s="247" t="s">
        <v>108</v>
      </c>
      <c r="B10" s="247"/>
      <c r="D10" s="85">
        <v>143136.95999999999</v>
      </c>
      <c r="E10" s="85">
        <v>147310.01999999999</v>
      </c>
      <c r="F10" s="85">
        <v>102828.3</v>
      </c>
      <c r="G10" s="85">
        <v>72692.899999999994</v>
      </c>
    </row>
    <row r="11" spans="1:8" ht="12.75" customHeight="1" x14ac:dyDescent="0.25">
      <c r="A11" s="248" t="s">
        <v>109</v>
      </c>
      <c r="B11" s="248"/>
      <c r="C11" s="86"/>
      <c r="D11" s="87">
        <f>D10-D9</f>
        <v>85905.409999999989</v>
      </c>
      <c r="E11" s="88"/>
      <c r="F11" s="87">
        <f>F10-F9</f>
        <v>102828.3</v>
      </c>
    </row>
    <row r="12" spans="1:8" x14ac:dyDescent="0.25">
      <c r="A12" s="249"/>
      <c r="B12" s="249"/>
      <c r="C12" s="86"/>
      <c r="D12" s="86"/>
      <c r="E12" s="86"/>
      <c r="F12" s="86"/>
    </row>
    <row r="13" spans="1:8" ht="12.75" customHeight="1" x14ac:dyDescent="0.25">
      <c r="A13" s="234" t="s">
        <v>110</v>
      </c>
      <c r="B13" s="234" t="s">
        <v>111</v>
      </c>
      <c r="C13" s="234" t="s">
        <v>112</v>
      </c>
      <c r="D13" s="234" t="s">
        <v>113</v>
      </c>
      <c r="E13" s="235" t="s">
        <v>114</v>
      </c>
      <c r="F13" s="236" t="s">
        <v>115</v>
      </c>
      <c r="G13" s="234" t="s">
        <v>116</v>
      </c>
    </row>
    <row r="14" spans="1:8" x14ac:dyDescent="0.25">
      <c r="A14" s="234"/>
      <c r="B14" s="234"/>
      <c r="C14" s="234"/>
      <c r="D14" s="234"/>
      <c r="E14" s="235"/>
      <c r="F14" s="237"/>
      <c r="G14" s="234"/>
    </row>
    <row r="15" spans="1:8" x14ac:dyDescent="0.25">
      <c r="A15" s="89">
        <v>1</v>
      </c>
      <c r="B15" s="90" t="s">
        <v>117</v>
      </c>
      <c r="C15" s="91"/>
      <c r="D15" s="92"/>
      <c r="E15" s="92"/>
      <c r="F15" s="93"/>
      <c r="G15" s="94"/>
      <c r="H15" s="95"/>
    </row>
    <row r="16" spans="1:8" x14ac:dyDescent="0.2">
      <c r="A16" s="96" t="s">
        <v>118</v>
      </c>
      <c r="B16" s="97" t="s">
        <v>119</v>
      </c>
      <c r="C16" s="98">
        <v>21</v>
      </c>
      <c r="D16" s="99">
        <v>2599.16</v>
      </c>
      <c r="E16" s="99">
        <f>D16</f>
        <v>2599.16</v>
      </c>
      <c r="F16" s="100"/>
      <c r="G16" s="101" t="s">
        <v>120</v>
      </c>
      <c r="H16" s="95"/>
    </row>
    <row r="17" spans="1:8" x14ac:dyDescent="0.2">
      <c r="A17" s="96" t="s">
        <v>121</v>
      </c>
      <c r="B17" s="102" t="s">
        <v>122</v>
      </c>
      <c r="C17" s="103" t="s">
        <v>123</v>
      </c>
      <c r="D17" s="104">
        <v>2200</v>
      </c>
      <c r="E17" s="99">
        <f>D17</f>
        <v>2200</v>
      </c>
      <c r="F17" s="105"/>
      <c r="G17" s="106" t="s">
        <v>124</v>
      </c>
      <c r="H17" s="95"/>
    </row>
    <row r="18" spans="1:8" x14ac:dyDescent="0.2">
      <c r="A18" s="96" t="s">
        <v>125</v>
      </c>
      <c r="B18" s="102" t="s">
        <v>122</v>
      </c>
      <c r="C18" s="103" t="s">
        <v>123</v>
      </c>
      <c r="D18" s="104">
        <v>2200</v>
      </c>
      <c r="E18" s="99">
        <v>2200</v>
      </c>
      <c r="F18" s="107"/>
      <c r="G18" s="106" t="s">
        <v>126</v>
      </c>
      <c r="H18" s="95"/>
    </row>
    <row r="19" spans="1:8" x14ac:dyDescent="0.2">
      <c r="A19" s="96" t="s">
        <v>127</v>
      </c>
      <c r="B19" s="97" t="s">
        <v>128</v>
      </c>
      <c r="C19" s="98">
        <v>44</v>
      </c>
      <c r="D19" s="99">
        <v>5217.28</v>
      </c>
      <c r="E19" s="99">
        <f>D19</f>
        <v>5217.28</v>
      </c>
      <c r="F19" s="108"/>
      <c r="G19" s="109" t="s">
        <v>126</v>
      </c>
      <c r="H19" s="95"/>
    </row>
    <row r="20" spans="1:8" x14ac:dyDescent="0.2">
      <c r="A20" s="110" t="s">
        <v>129</v>
      </c>
      <c r="B20" s="97" t="s">
        <v>130</v>
      </c>
      <c r="C20" s="238">
        <v>79</v>
      </c>
      <c r="D20" s="99">
        <v>6338.92</v>
      </c>
      <c r="E20" s="99">
        <f t="shared" ref="E20:E27" si="0">D20</f>
        <v>6338.92</v>
      </c>
      <c r="F20" s="105"/>
      <c r="G20" s="111"/>
    </row>
    <row r="21" spans="1:8" ht="15" customHeight="1" x14ac:dyDescent="0.2">
      <c r="A21" s="112"/>
      <c r="B21" s="102" t="s">
        <v>131</v>
      </c>
      <c r="C21" s="239"/>
      <c r="D21" s="113">
        <v>410.43</v>
      </c>
      <c r="E21" s="99">
        <f>D21</f>
        <v>410.43</v>
      </c>
      <c r="F21" s="114"/>
      <c r="G21" s="111"/>
    </row>
    <row r="22" spans="1:8" x14ac:dyDescent="0.2">
      <c r="A22" s="115" t="s">
        <v>132</v>
      </c>
      <c r="B22" s="102" t="s">
        <v>133</v>
      </c>
      <c r="C22" s="116"/>
      <c r="D22" s="113">
        <v>221142.63</v>
      </c>
      <c r="E22" s="99">
        <v>36051.730000000003</v>
      </c>
      <c r="F22" s="99">
        <v>185090.9</v>
      </c>
      <c r="G22" s="111"/>
    </row>
    <row r="23" spans="1:8" ht="15" customHeight="1" x14ac:dyDescent="0.2">
      <c r="A23" s="240" t="s">
        <v>134</v>
      </c>
      <c r="B23" s="97" t="s">
        <v>135</v>
      </c>
      <c r="C23" s="238">
        <v>127</v>
      </c>
      <c r="D23" s="99">
        <v>1395.91</v>
      </c>
      <c r="E23" s="99">
        <f t="shared" si="0"/>
        <v>1395.91</v>
      </c>
      <c r="F23" s="105"/>
      <c r="G23" s="244" t="s">
        <v>136</v>
      </c>
    </row>
    <row r="24" spans="1:8" x14ac:dyDescent="0.2">
      <c r="A24" s="241"/>
      <c r="B24" s="102" t="s">
        <v>137</v>
      </c>
      <c r="C24" s="243"/>
      <c r="D24" s="113">
        <v>59483.96</v>
      </c>
      <c r="E24" s="99">
        <f t="shared" si="0"/>
        <v>59483.96</v>
      </c>
      <c r="F24" s="105"/>
      <c r="G24" s="245"/>
    </row>
    <row r="25" spans="1:8" ht="12.75" customHeight="1" x14ac:dyDescent="0.2">
      <c r="A25" s="242"/>
      <c r="B25" s="102" t="s">
        <v>138</v>
      </c>
      <c r="C25" s="239"/>
      <c r="D25" s="113">
        <v>378.13</v>
      </c>
      <c r="E25" s="99">
        <f t="shared" si="0"/>
        <v>378.13</v>
      </c>
      <c r="F25" s="105"/>
      <c r="G25" s="246"/>
    </row>
    <row r="26" spans="1:8" x14ac:dyDescent="0.2">
      <c r="A26" s="115"/>
      <c r="B26" s="102" t="s">
        <v>139</v>
      </c>
      <c r="C26" s="117"/>
      <c r="D26" s="99">
        <v>13493.65</v>
      </c>
      <c r="E26" s="99">
        <f t="shared" si="0"/>
        <v>13493.65</v>
      </c>
      <c r="F26" s="105"/>
      <c r="G26" s="118"/>
    </row>
    <row r="27" spans="1:8" x14ac:dyDescent="0.2">
      <c r="A27" s="115"/>
      <c r="B27" s="97"/>
      <c r="C27" s="119"/>
      <c r="D27" s="99"/>
      <c r="E27" s="99">
        <f t="shared" si="0"/>
        <v>0</v>
      </c>
      <c r="F27" s="105"/>
      <c r="G27" s="118"/>
    </row>
    <row r="28" spans="1:8" x14ac:dyDescent="0.2">
      <c r="A28" s="89"/>
      <c r="B28" s="120" t="s">
        <v>140</v>
      </c>
      <c r="C28" s="121"/>
      <c r="D28" s="122">
        <f>SUM(D16:D27)</f>
        <v>314860.07000000007</v>
      </c>
      <c r="E28" s="122">
        <f>SUM(E16:E27)</f>
        <v>129769.17000000001</v>
      </c>
      <c r="F28" s="122">
        <f>SUM(F16:F27)</f>
        <v>185090.9</v>
      </c>
      <c r="G28" s="123"/>
    </row>
    <row r="29" spans="1:8" x14ac:dyDescent="0.25">
      <c r="A29" s="89">
        <v>2</v>
      </c>
      <c r="B29" s="90" t="s">
        <v>141</v>
      </c>
      <c r="C29" s="124"/>
      <c r="D29" s="125"/>
      <c r="E29" s="125"/>
      <c r="F29" s="105"/>
      <c r="G29" s="94"/>
    </row>
    <row r="30" spans="1:8" x14ac:dyDescent="0.25">
      <c r="A30" s="96" t="s">
        <v>142</v>
      </c>
      <c r="B30" s="126"/>
      <c r="C30" s="127"/>
      <c r="D30" s="105"/>
      <c r="E30" s="128">
        <f>D30</f>
        <v>0</v>
      </c>
      <c r="F30" s="125"/>
      <c r="G30" s="109"/>
    </row>
    <row r="31" spans="1:8" x14ac:dyDescent="0.25">
      <c r="A31" s="96" t="s">
        <v>143</v>
      </c>
      <c r="B31" s="126"/>
      <c r="C31" s="129"/>
      <c r="D31" s="105"/>
      <c r="E31" s="128"/>
      <c r="F31" s="125"/>
      <c r="G31" s="129"/>
    </row>
    <row r="32" spans="1:8" x14ac:dyDescent="0.25">
      <c r="A32" s="96"/>
      <c r="B32" s="126"/>
      <c r="C32" s="129"/>
      <c r="D32" s="105"/>
      <c r="E32" s="128"/>
      <c r="F32" s="105"/>
      <c r="G32" s="129"/>
    </row>
    <row r="33" spans="1:7" x14ac:dyDescent="0.2">
      <c r="A33" s="89"/>
      <c r="B33" s="120" t="s">
        <v>140</v>
      </c>
      <c r="C33" s="121"/>
      <c r="D33" s="125">
        <f>SUM(D30:D32)</f>
        <v>0</v>
      </c>
      <c r="E33" s="130">
        <f>SUM(E30:E32)</f>
        <v>0</v>
      </c>
      <c r="F33" s="122">
        <f>SUM(F30:F32)</f>
        <v>0</v>
      </c>
      <c r="G33" s="123"/>
    </row>
    <row r="34" spans="1:7" x14ac:dyDescent="0.25">
      <c r="A34" s="89">
        <v>3</v>
      </c>
      <c r="B34" s="90" t="s">
        <v>144</v>
      </c>
      <c r="C34" s="89"/>
      <c r="D34" s="125"/>
      <c r="E34" s="130"/>
      <c r="F34" s="105"/>
      <c r="G34" s="94"/>
    </row>
    <row r="35" spans="1:7" x14ac:dyDescent="0.2">
      <c r="A35" s="96" t="s">
        <v>145</v>
      </c>
      <c r="B35" s="97" t="s">
        <v>146</v>
      </c>
      <c r="C35" s="98" t="s">
        <v>147</v>
      </c>
      <c r="D35" s="131">
        <v>37600</v>
      </c>
      <c r="E35" s="132">
        <f>D35</f>
        <v>37600</v>
      </c>
      <c r="F35" s="105"/>
      <c r="G35" s="109" t="s">
        <v>148</v>
      </c>
    </row>
    <row r="36" spans="1:7" x14ac:dyDescent="0.2">
      <c r="A36" s="115" t="s">
        <v>149</v>
      </c>
      <c r="B36" s="133" t="s">
        <v>150</v>
      </c>
      <c r="C36" s="134" t="s">
        <v>147</v>
      </c>
      <c r="D36" s="135">
        <v>10000</v>
      </c>
      <c r="E36" s="132">
        <v>11400</v>
      </c>
      <c r="F36" s="105"/>
      <c r="G36" s="109" t="s">
        <v>151</v>
      </c>
    </row>
    <row r="37" spans="1:7" x14ac:dyDescent="0.2">
      <c r="A37" s="96" t="s">
        <v>152</v>
      </c>
      <c r="B37" s="136" t="s">
        <v>153</v>
      </c>
      <c r="C37" s="98">
        <v>148</v>
      </c>
      <c r="D37" s="99">
        <v>6918.31</v>
      </c>
      <c r="E37" s="128">
        <f>D37</f>
        <v>6918.31</v>
      </c>
      <c r="F37" s="105"/>
      <c r="G37" s="94"/>
    </row>
    <row r="38" spans="1:7" x14ac:dyDescent="0.2">
      <c r="A38" s="96" t="s">
        <v>152</v>
      </c>
      <c r="B38" s="137" t="s">
        <v>154</v>
      </c>
      <c r="C38" s="138" t="s">
        <v>147</v>
      </c>
      <c r="D38" s="139">
        <f>12500*3</f>
        <v>37500</v>
      </c>
      <c r="E38" s="128">
        <f>D38</f>
        <v>37500</v>
      </c>
      <c r="F38" s="108"/>
      <c r="G38" s="94" t="s">
        <v>151</v>
      </c>
    </row>
    <row r="39" spans="1:7" x14ac:dyDescent="0.2">
      <c r="A39" s="89"/>
      <c r="B39" s="120" t="s">
        <v>140</v>
      </c>
      <c r="C39" s="121"/>
      <c r="D39" s="125">
        <f>SUM(D35:D38)</f>
        <v>92018.31</v>
      </c>
      <c r="E39" s="130">
        <f>SUM(E35:E38)</f>
        <v>93418.31</v>
      </c>
      <c r="F39" s="122">
        <f>SUM(F32:F38)</f>
        <v>0</v>
      </c>
      <c r="G39" s="123"/>
    </row>
    <row r="40" spans="1:7" s="75" customFormat="1" x14ac:dyDescent="0.2">
      <c r="A40" s="140">
        <v>4</v>
      </c>
      <c r="B40" s="140" t="s">
        <v>155</v>
      </c>
      <c r="C40" s="140"/>
      <c r="D40" s="125"/>
      <c r="E40" s="130"/>
      <c r="F40" s="122"/>
      <c r="G40" s="129"/>
    </row>
    <row r="41" spans="1:7" s="75" customFormat="1" x14ac:dyDescent="0.2">
      <c r="A41" s="141" t="s">
        <v>145</v>
      </c>
      <c r="B41" s="141"/>
      <c r="C41" s="142"/>
      <c r="D41" s="143"/>
      <c r="E41" s="144">
        <f>D41</f>
        <v>0</v>
      </c>
      <c r="F41" s="122"/>
      <c r="G41" s="129"/>
    </row>
    <row r="42" spans="1:7" s="75" customFormat="1" x14ac:dyDescent="0.2">
      <c r="A42" s="141" t="s">
        <v>149</v>
      </c>
      <c r="B42" s="141"/>
      <c r="C42" s="142"/>
      <c r="D42" s="143"/>
      <c r="E42" s="144">
        <f>D42</f>
        <v>0</v>
      </c>
      <c r="F42" s="122"/>
      <c r="G42" s="129"/>
    </row>
    <row r="43" spans="1:7" s="75" customFormat="1" x14ac:dyDescent="0.2">
      <c r="A43" s="145"/>
      <c r="B43" s="145" t="s">
        <v>140</v>
      </c>
      <c r="C43" s="140"/>
      <c r="D43" s="125">
        <f>SUM(D41:D42)</f>
        <v>0</v>
      </c>
      <c r="E43" s="130">
        <f>SUM(E41:E42)</f>
        <v>0</v>
      </c>
      <c r="F43" s="122">
        <f>SUM(F41:F42)</f>
        <v>0</v>
      </c>
      <c r="G43" s="142"/>
    </row>
    <row r="44" spans="1:7" x14ac:dyDescent="0.2">
      <c r="A44" s="89"/>
      <c r="B44" s="120" t="s">
        <v>156</v>
      </c>
      <c r="C44" s="121"/>
      <c r="D44" s="125">
        <f>D28+D33+D39+D43</f>
        <v>406878.38000000006</v>
      </c>
      <c r="E44" s="130">
        <f>E28+E33+E39+E43</f>
        <v>223187.48</v>
      </c>
      <c r="F44" s="122">
        <f>F28+F33+F39+F43</f>
        <v>185090.9</v>
      </c>
      <c r="G44" s="123"/>
    </row>
    <row r="46" spans="1:7" s="148" customFormat="1" ht="12.75" customHeight="1" x14ac:dyDescent="0.25">
      <c r="A46" s="223" t="s">
        <v>157</v>
      </c>
      <c r="B46" s="224"/>
      <c r="C46" s="224"/>
      <c r="D46" s="225"/>
      <c r="E46" s="146">
        <f>E44-D11</f>
        <v>137282.07</v>
      </c>
      <c r="F46" s="147"/>
      <c r="G46" s="75"/>
    </row>
    <row r="47" spans="1:7" s="148" customFormat="1" ht="12.75" customHeight="1" x14ac:dyDescent="0.25">
      <c r="A47" s="226" t="s">
        <v>158</v>
      </c>
      <c r="B47" s="227"/>
      <c r="C47" s="227"/>
      <c r="D47" s="228"/>
      <c r="E47" s="149">
        <f>D8*D7*12</f>
        <v>143136.95999999999</v>
      </c>
      <c r="F47" s="147"/>
      <c r="G47" s="75"/>
    </row>
    <row r="48" spans="1:7" s="148" customFormat="1" ht="12.75" customHeight="1" x14ac:dyDescent="0.25">
      <c r="A48" s="226" t="s">
        <v>159</v>
      </c>
      <c r="B48" s="227"/>
      <c r="C48" s="227"/>
      <c r="D48" s="228"/>
      <c r="E48" s="149">
        <f>E47-E46</f>
        <v>5854.8899999999849</v>
      </c>
      <c r="F48" s="147"/>
      <c r="G48" s="75"/>
    </row>
    <row r="49" spans="1:7" s="75" customFormat="1" ht="12.75" customHeight="1" x14ac:dyDescent="0.25">
      <c r="A49" s="229" t="s">
        <v>160</v>
      </c>
      <c r="B49" s="229"/>
      <c r="C49" s="229"/>
      <c r="D49" s="229"/>
      <c r="E49" s="150">
        <f>300*23</f>
        <v>6900</v>
      </c>
    </row>
    <row r="50" spans="1:7" s="148" customFormat="1" ht="12.75" customHeight="1" x14ac:dyDescent="0.25">
      <c r="A50" s="230" t="s">
        <v>161</v>
      </c>
      <c r="B50" s="231"/>
      <c r="C50" s="231"/>
      <c r="D50" s="232"/>
      <c r="E50" s="151">
        <f>E48+E49</f>
        <v>12754.889999999985</v>
      </c>
      <c r="F50" s="147"/>
      <c r="G50" s="75"/>
    </row>
    <row r="51" spans="1:7" s="148" customFormat="1" ht="12.75" customHeight="1" x14ac:dyDescent="0.25">
      <c r="A51" s="147"/>
      <c r="B51" s="147"/>
      <c r="C51" s="147"/>
      <c r="D51" s="147"/>
      <c r="E51" s="152"/>
      <c r="F51" s="147"/>
      <c r="G51" s="75"/>
    </row>
    <row r="52" spans="1:7" s="148" customFormat="1" x14ac:dyDescent="0.25">
      <c r="A52" s="147"/>
      <c r="B52" s="147"/>
      <c r="C52" s="147"/>
      <c r="D52" s="147"/>
      <c r="E52" s="147"/>
      <c r="F52" s="147"/>
      <c r="G52" s="75"/>
    </row>
    <row r="53" spans="1:7" s="148" customFormat="1" ht="25.5" customHeight="1" x14ac:dyDescent="0.25">
      <c r="A53" s="147"/>
      <c r="B53" s="147" t="s">
        <v>162</v>
      </c>
      <c r="C53" s="233" t="s">
        <v>163</v>
      </c>
      <c r="D53" s="233"/>
      <c r="E53" s="147"/>
      <c r="F53" s="147"/>
      <c r="G53" s="75"/>
    </row>
  </sheetData>
  <mergeCells count="26">
    <mergeCell ref="A9:B9"/>
    <mergeCell ref="A3:G3"/>
    <mergeCell ref="A4:G4"/>
    <mergeCell ref="A5:G5"/>
    <mergeCell ref="A7:B7"/>
    <mergeCell ref="A8:B8"/>
    <mergeCell ref="A23:A25"/>
    <mergeCell ref="C23:C25"/>
    <mergeCell ref="G23:G25"/>
    <mergeCell ref="A10:B10"/>
    <mergeCell ref="A11:B11"/>
    <mergeCell ref="A12:B12"/>
    <mergeCell ref="A13:A14"/>
    <mergeCell ref="B13:B14"/>
    <mergeCell ref="C13:C14"/>
    <mergeCell ref="C53:D53"/>
    <mergeCell ref="D13:D14"/>
    <mergeCell ref="E13:E14"/>
    <mergeCell ref="F13:F14"/>
    <mergeCell ref="G13:G14"/>
    <mergeCell ref="C20:C21"/>
    <mergeCell ref="A46:D46"/>
    <mergeCell ref="A47:D47"/>
    <mergeCell ref="A48:D48"/>
    <mergeCell ref="A49:D49"/>
    <mergeCell ref="A50:D50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2015-03-28T08:03:42Z</dcterms:modified>
</cp:coreProperties>
</file>