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0730" windowHeight="11760" activeTab="3"/>
  </bookViews>
  <sheets>
    <sheet name="План 11" sheetId="2" r:id="rId1"/>
    <sheet name="план12" sheetId="7" r:id="rId2"/>
    <sheet name="план 13" sheetId="10" r:id="rId3"/>
    <sheet name="план 14" sheetId="13" r:id="rId4"/>
  </sheets>
  <externalReferences>
    <externalReference r:id="rId5"/>
  </externalReferences>
  <definedNames>
    <definedName name="_xlnm.Print_Area" localSheetId="2">'план 13'!$A$1:$F$68</definedName>
    <definedName name="_xlnm.Print_Area" localSheetId="3">'план 14'!$A$1:$G$68</definedName>
    <definedName name="_xlnm.Print_Area" localSheetId="1">план12!$A$1:$E$65</definedName>
  </definedNames>
  <calcPr calcId="145621"/>
</workbook>
</file>

<file path=xl/calcChain.xml><?xml version="1.0" encoding="utf-8"?>
<calcChain xmlns="http://schemas.openxmlformats.org/spreadsheetml/2006/main">
  <c r="E60" i="13" l="1"/>
  <c r="E48" i="13"/>
  <c r="F44" i="13"/>
  <c r="F58" i="13" s="1"/>
  <c r="E44" i="13"/>
  <c r="F34" i="13"/>
  <c r="F35" i="13" s="1"/>
  <c r="E34" i="13"/>
  <c r="E27" i="13"/>
  <c r="E19" i="13"/>
  <c r="E13" i="13"/>
  <c r="E59" i="10"/>
  <c r="E51" i="10"/>
  <c r="E48" i="10"/>
  <c r="E44" i="10"/>
  <c r="E34" i="10"/>
  <c r="E12" i="10"/>
  <c r="E13" i="10" s="1"/>
  <c r="E54" i="7"/>
  <c r="E53" i="7"/>
  <c r="E52" i="7"/>
  <c r="E46" i="7"/>
  <c r="E42" i="7"/>
  <c r="E32" i="7"/>
  <c r="E17" i="7"/>
  <c r="E38" i="2"/>
  <c r="E51" i="2" s="1"/>
  <c r="E15" i="2"/>
  <c r="E13" i="2"/>
  <c r="E55" i="7" l="1"/>
  <c r="E56" i="7" s="1"/>
  <c r="E33" i="7"/>
  <c r="E35" i="13"/>
  <c r="E29" i="2"/>
  <c r="E57" i="13"/>
  <c r="E56" i="13"/>
  <c r="F59" i="13"/>
  <c r="F14" i="13" s="1"/>
  <c r="E56" i="10"/>
  <c r="E19" i="10"/>
  <c r="E55" i="10"/>
  <c r="E57" i="10" s="1"/>
  <c r="E35" i="10"/>
  <c r="E52" i="2"/>
  <c r="E58" i="10" l="1"/>
  <c r="E14" i="10" s="1"/>
  <c r="E58" i="13"/>
  <c r="E59" i="13" s="1"/>
  <c r="E14" i="13" s="1"/>
</calcChain>
</file>

<file path=xl/sharedStrings.xml><?xml version="1.0" encoding="utf-8"?>
<sst xmlns="http://schemas.openxmlformats.org/spreadsheetml/2006/main" count="534" uniqueCount="116">
  <si>
    <t>Площадь, кв.м.</t>
  </si>
  <si>
    <t>№ п/п</t>
  </si>
  <si>
    <t>План работы   по текущему ремонту  на 2011 г  по дому №19</t>
  </si>
  <si>
    <t>Наименование работ</t>
  </si>
  <si>
    <t>Ед.изм.</t>
  </si>
  <si>
    <t>План 2011 г.</t>
  </si>
  <si>
    <t>Адрес</t>
  </si>
  <si>
    <t xml:space="preserve">Зеленый </t>
  </si>
  <si>
    <t>№ дома</t>
  </si>
  <si>
    <t>этажей</t>
  </si>
  <si>
    <t>кол-во подъездов</t>
  </si>
  <si>
    <t>Материал здания</t>
  </si>
  <si>
    <t>панельный</t>
  </si>
  <si>
    <t>руб.</t>
  </si>
  <si>
    <t>Кровля</t>
  </si>
  <si>
    <t>материал-мягкая</t>
  </si>
  <si>
    <t>м2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</si>
  <si>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</si>
  <si>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</si>
  <si>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</si>
  <si>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</si>
  <si>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</si>
  <si>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</si>
  <si>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</si>
  <si>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</si>
  <si>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</si>
  <si>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</si>
  <si>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</si>
  <si>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</si>
  <si>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</si>
  <si>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</si>
  <si>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</si>
  <si>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</si>
  <si>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</si>
  <si>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</si>
  <si>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</si>
  <si>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</si>
  <si>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</si>
  <si>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</si>
  <si>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</si>
  <si>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</si>
  <si>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</si>
  <si>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</si>
  <si>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>баланс.клапан</t>
  </si>
  <si>
    <t>подъездное отопление</t>
  </si>
  <si>
    <t xml:space="preserve">фильтры </t>
  </si>
  <si>
    <t>вентиль</t>
  </si>
  <si>
    <t>монометры, термометры</t>
  </si>
  <si>
    <t xml:space="preserve"> труба</t>
  </si>
  <si>
    <t xml:space="preserve"> теплоизоляция </t>
  </si>
  <si>
    <t>ГВС</t>
  </si>
  <si>
    <t>ЗРА</t>
  </si>
  <si>
    <t>ХВС</t>
  </si>
  <si>
    <t xml:space="preserve">вентиль </t>
  </si>
  <si>
    <t xml:space="preserve">труба </t>
  </si>
  <si>
    <t xml:space="preserve">Канализа ция </t>
  </si>
  <si>
    <t>канал.стояк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</si>
  <si>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</si>
  <si>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</si>
  <si>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</si>
  <si>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</si>
  <si>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План начислений с учетом остатка, руб.</t>
  </si>
  <si>
    <t>Согласованно :</t>
  </si>
  <si>
    <t xml:space="preserve">Генеральный  директор ООО "ВУ ЖКС"  </t>
  </si>
  <si>
    <t>Федоров А.В.</t>
  </si>
  <si>
    <t>Согласованно собственники жилого дома :</t>
  </si>
  <si>
    <t>Ст. по дому, кв №</t>
  </si>
  <si>
    <t>кв №</t>
  </si>
  <si>
    <t xml:space="preserve">кв № </t>
  </si>
  <si>
    <t>УТВЕРЖДАЮ</t>
  </si>
  <si>
    <t>Генеральный директор ООО "ВУЖКС"</t>
  </si>
  <si>
    <t>______________________ А.В.Федоров</t>
  </si>
  <si>
    <t>"____"______________________ 2012 г.</t>
  </si>
  <si>
    <t>План работы   по текущему ремонту  на 2012 г  по дому №19</t>
  </si>
  <si>
    <t>План 2012 г.</t>
  </si>
  <si>
    <t>бетонная лотковая</t>
  </si>
  <si>
    <t>утепление /темп.шов</t>
  </si>
  <si>
    <t>.23/54</t>
  </si>
  <si>
    <t>цирк.насос</t>
  </si>
  <si>
    <t xml:space="preserve"> труба (обратка)</t>
  </si>
  <si>
    <t>Всего запланировано по дому на 2012 год, руб.</t>
  </si>
  <si>
    <t>План начислений с учетом остатка за 2011г.</t>
  </si>
  <si>
    <t>Составили:</t>
  </si>
  <si>
    <t>Мастер ТО</t>
  </si>
  <si>
    <t>Яковлева И.А.</t>
  </si>
  <si>
    <t>Техник</t>
  </si>
  <si>
    <t>Престр О.В.</t>
  </si>
  <si>
    <t xml:space="preserve">"____"______________________ 2013 г.  
</t>
  </si>
  <si>
    <t>План работ   по текущему ремонту  на 2013 г  по дому №19</t>
  </si>
  <si>
    <t>План       2013 г.</t>
  </si>
  <si>
    <t>Выполнено с н.г.</t>
  </si>
  <si>
    <t>№ дома/этажность/кол-во подъездов</t>
  </si>
  <si>
    <t>19 / 9 / 2</t>
  </si>
  <si>
    <t xml:space="preserve">Остаток 2012 г. ("-" экономия, "+" перерасход) 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</si>
  <si>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</si>
  <si>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</si>
  <si>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Планируемый текущий ремонт в 2013 г</t>
  </si>
  <si>
    <t>Кровля - в 2012 г. сделан кап.ремонт</t>
  </si>
  <si>
    <t>манометры, термометры</t>
  </si>
  <si>
    <t xml:space="preserve"> труба (обратка-подача)</t>
  </si>
  <si>
    <t>Работы выполненные  с начала 2012 г.</t>
  </si>
  <si>
    <t>Остаток денежных средств</t>
  </si>
  <si>
    <t xml:space="preserve">"____"______________________ 2014 г.  
</t>
  </si>
  <si>
    <t>План работ  по текущему ремонту  на 2014 г  по дому №19</t>
  </si>
  <si>
    <t>Сумма, руб.</t>
  </si>
  <si>
    <t>Доп.раб.по предписанию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</si>
  <si>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</si>
  <si>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</si>
  <si>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</si>
  <si>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/54.</t>
  </si>
  <si>
    <t xml:space="preserve"> труба </t>
  </si>
  <si>
    <t>антикорроз.защита труб</t>
  </si>
  <si>
    <t xml:space="preserve">канал.стояк </t>
  </si>
  <si>
    <t>Планируемый текущий ремонт в 2011 г</t>
  </si>
  <si>
    <t>Планируемый текущий ремонт в 2012 г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</si>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</sst>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  <numFmt numFmtId="166" formatCode="_-* #,##0.0_р_._-;\-* #,##0.0_р_._-;_-* &quot;-&quot;??_р_._-;_-@_-"/>
  </numFmts>
  <fonts count="28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rgb="FF000000"/>
      <name val="Calibri"/>
      <family val="2"/>
      <charset val="204"/>
      <scheme val="minor"/>
    </font>
    <font>
      <sz val="9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name val="Arial Cyr"/>
      <charset val="204"/>
    </font>
    <font>
      <sz val="10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8"/>
      <name val="Arial"/>
      <family val="2"/>
    </font>
    <font>
      <b/>
      <sz val="10"/>
      <name val="Calibri"/>
      <family val="2"/>
      <charset val="204"/>
    </font>
    <font>
      <b/>
      <i/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5" fillId="0" borderId="0"/>
    <xf numFmtId="0" fontId="25" fillId="0" borderId="0"/>
    <xf numFmtId="0" fontId="1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8" fillId="0" borderId="0" xfId="7" applyFont="1" applyAlignment="1">
      <alignment horizontal="center"/>
    </xf>
    <xf numFmtId="0" fontId="8" fillId="0" borderId="0" xfId="7" applyFont="1"/>
    <xf numFmtId="0" fontId="10" fillId="0" borderId="1" xfId="8" applyFont="1" applyBorder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8" fillId="0" borderId="0" xfId="7" applyNumberFormat="1" applyFont="1" applyAlignment="1">
      <alignment horizontal="center" vertical="center" wrapText="1"/>
    </xf>
    <xf numFmtId="0" fontId="2" fillId="0" borderId="1" xfId="8" applyBorder="1" applyAlignment="1">
      <alignment horizontal="center" vertical="top"/>
    </xf>
    <xf numFmtId="0" fontId="10" fillId="0" borderId="1" xfId="7" applyNumberFormat="1" applyFont="1" applyFill="1" applyBorder="1" applyAlignment="1">
      <alignment vertical="top" wrapText="1"/>
    </xf>
    <xf numFmtId="0" fontId="10" fillId="0" borderId="1" xfId="7" applyFont="1" applyFill="1" applyBorder="1" applyAlignment="1">
      <alignment horizontal="center"/>
    </xf>
    <xf numFmtId="0" fontId="2" fillId="0" borderId="1" xfId="8" applyBorder="1" applyAlignment="1">
      <alignment horizontal="center"/>
    </xf>
    <xf numFmtId="0" fontId="2" fillId="0" borderId="0" xfId="8"/>
    <xf numFmtId="0" fontId="8" fillId="0" borderId="1" xfId="7" applyNumberFormat="1" applyFont="1" applyBorder="1" applyAlignment="1">
      <alignment horizontal="center" vertical="center" wrapText="1"/>
    </xf>
    <xf numFmtId="0" fontId="2" fillId="0" borderId="1" xfId="8" applyBorder="1" applyAlignment="1">
      <alignment horizontal="center" vertical="center"/>
    </xf>
    <xf numFmtId="0" fontId="7" fillId="0" borderId="1" xfId="7" applyNumberFormat="1" applyFont="1" applyFill="1" applyBorder="1" applyAlignment="1">
      <alignment horizontal="center" vertical="center" wrapText="1"/>
    </xf>
    <xf numFmtId="0" fontId="11" fillId="0" borderId="1" xfId="7" applyNumberFormat="1" applyFont="1" applyFill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8" fillId="0" borderId="5" xfId="8" applyFont="1" applyBorder="1" applyAlignment="1">
      <alignment horizontal="center" vertical="center" wrapText="1"/>
    </xf>
    <xf numFmtId="3" fontId="2" fillId="0" borderId="1" xfId="8" applyNumberFormat="1" applyBorder="1" applyAlignment="1">
      <alignment horizontal="center" vertical="center"/>
    </xf>
    <xf numFmtId="0" fontId="10" fillId="0" borderId="1" xfId="7" applyNumberFormat="1" applyFont="1" applyFill="1" applyBorder="1" applyAlignment="1">
      <alignment horizontal="center" vertical="center" wrapText="1"/>
    </xf>
    <xf numFmtId="3" fontId="2" fillId="0" borderId="1" xfId="8" applyNumberFormat="1" applyBorder="1" applyAlignment="1">
      <alignment horizontal="center"/>
    </xf>
    <xf numFmtId="0" fontId="12" fillId="0" borderId="0" xfId="8" applyFont="1" applyAlignment="1">
      <alignment horizontal="center" vertical="top"/>
    </xf>
    <xf numFmtId="0" fontId="14" fillId="0" borderId="0" xfId="8" applyFont="1" applyAlignment="1">
      <alignment horizontal="center"/>
    </xf>
    <xf numFmtId="0" fontId="12" fillId="0" borderId="0" xfId="8" applyFont="1" applyAlignment="1">
      <alignment horizontal="center"/>
    </xf>
    <xf numFmtId="0" fontId="12" fillId="0" borderId="0" xfId="8" applyFont="1"/>
    <xf numFmtId="0" fontId="13" fillId="0" borderId="0" xfId="8" applyFont="1"/>
    <xf numFmtId="0" fontId="13" fillId="0" borderId="2" xfId="8" applyFont="1" applyBorder="1"/>
    <xf numFmtId="0" fontId="14" fillId="0" borderId="0" xfId="8" applyFont="1" applyAlignment="1">
      <alignment horizontal="center" vertical="center"/>
    </xf>
    <xf numFmtId="0" fontId="14" fillId="0" borderId="2" xfId="8" applyFont="1" applyBorder="1" applyAlignment="1">
      <alignment horizontal="center"/>
    </xf>
    <xf numFmtId="0" fontId="15" fillId="0" borderId="2" xfId="8" applyFont="1" applyBorder="1"/>
    <xf numFmtId="0" fontId="15" fillId="0" borderId="2" xfId="8" applyFont="1" applyBorder="1" applyAlignment="1">
      <alignment horizontal="center"/>
    </xf>
    <xf numFmtId="0" fontId="15" fillId="0" borderId="2" xfId="8" applyFont="1" applyBorder="1" applyAlignment="1">
      <alignment horizontal="left"/>
    </xf>
    <xf numFmtId="0" fontId="2" fillId="0" borderId="0" xfId="8" applyAlignment="1">
      <alignment horizontal="center" vertical="top"/>
    </xf>
    <xf numFmtId="0" fontId="2" fillId="0" borderId="0" xfId="8" applyAlignment="1">
      <alignment vertical="top" wrapText="1"/>
    </xf>
    <xf numFmtId="0" fontId="2" fillId="0" borderId="0" xfId="8" applyAlignment="1">
      <alignment horizontal="center"/>
    </xf>
    <xf numFmtId="0" fontId="2" fillId="0" borderId="1" xfId="8" applyBorder="1"/>
    <xf numFmtId="41" fontId="16" fillId="0" borderId="1" xfId="1" applyNumberFormat="1" applyFont="1" applyBorder="1" applyAlignment="1">
      <alignment horizontal="center" vertical="center"/>
    </xf>
    <xf numFmtId="0" fontId="10" fillId="0" borderId="9" xfId="8" applyFont="1" applyBorder="1" applyAlignment="1">
      <alignment horizontal="center" vertical="center" wrapText="1"/>
    </xf>
    <xf numFmtId="0" fontId="10" fillId="0" borderId="1" xfId="7" applyNumberFormat="1" applyFont="1" applyBorder="1" applyAlignment="1">
      <alignment horizontal="center" vertical="center" wrapText="1"/>
    </xf>
    <xf numFmtId="0" fontId="14" fillId="0" borderId="1" xfId="8" applyFont="1" applyBorder="1" applyAlignment="1">
      <alignment horizontal="center" vertical="top"/>
    </xf>
    <xf numFmtId="0" fontId="13" fillId="0" borderId="8" xfId="8" applyFont="1" applyBorder="1" applyAlignment="1">
      <alignment vertical="top" wrapText="1"/>
    </xf>
    <xf numFmtId="0" fontId="13" fillId="0" borderId="8" xfId="8" applyFont="1" applyBorder="1" applyAlignment="1">
      <alignment horizontal="center"/>
    </xf>
    <xf numFmtId="0" fontId="14" fillId="0" borderId="8" xfId="8" applyFont="1" applyBorder="1" applyAlignment="1">
      <alignment horizontal="center"/>
    </xf>
    <xf numFmtId="0" fontId="12" fillId="0" borderId="8" xfId="8" applyFont="1" applyBorder="1"/>
    <xf numFmtId="0" fontId="14" fillId="0" borderId="0" xfId="8" applyFont="1"/>
    <xf numFmtId="0" fontId="14" fillId="0" borderId="6" xfId="8" applyFont="1" applyBorder="1" applyAlignment="1">
      <alignment horizontal="center" vertical="top"/>
    </xf>
    <xf numFmtId="49" fontId="22" fillId="0" borderId="8" xfId="8" applyNumberFormat="1" applyFont="1" applyBorder="1" applyAlignment="1">
      <alignment horizontal="center"/>
    </xf>
    <xf numFmtId="0" fontId="13" fillId="0" borderId="8" xfId="8" applyFont="1" applyBorder="1" applyAlignment="1">
      <alignment wrapText="1"/>
    </xf>
    <xf numFmtId="0" fontId="22" fillId="0" borderId="8" xfId="8" applyFont="1" applyBorder="1" applyAlignment="1">
      <alignment horizontal="center"/>
    </xf>
    <xf numFmtId="0" fontId="23" fillId="0" borderId="8" xfId="8" applyFont="1" applyBorder="1" applyAlignment="1">
      <alignment horizontal="center" vertical="center" wrapText="1"/>
    </xf>
    <xf numFmtId="166" fontId="5" fillId="0" borderId="8" xfId="8" applyNumberFormat="1" applyFont="1" applyBorder="1" applyAlignment="1">
      <alignment horizontal="center" vertical="top" wrapText="1"/>
    </xf>
    <xf numFmtId="164" fontId="5" fillId="0" borderId="8" xfId="8" applyNumberFormat="1" applyFont="1" applyBorder="1" applyAlignment="1">
      <alignment horizontal="center" vertical="top" wrapText="1"/>
    </xf>
    <xf numFmtId="164" fontId="6" fillId="0" borderId="8" xfId="8" applyNumberFormat="1" applyFont="1" applyBorder="1" applyAlignment="1">
      <alignment horizontal="center" vertical="top" wrapText="1"/>
    </xf>
    <xf numFmtId="0" fontId="12" fillId="0" borderId="6" xfId="8" applyFont="1" applyBorder="1" applyAlignment="1">
      <alignment horizontal="center" vertical="top"/>
    </xf>
    <xf numFmtId="0" fontId="22" fillId="0" borderId="12" xfId="8" applyFont="1" applyBorder="1" applyAlignment="1">
      <alignment horizontal="center"/>
    </xf>
    <xf numFmtId="164" fontId="6" fillId="0" borderId="12" xfId="8" applyNumberFormat="1" applyFont="1" applyBorder="1" applyAlignment="1">
      <alignment horizontal="center" vertical="top" wrapText="1"/>
    </xf>
    <xf numFmtId="0" fontId="12" fillId="0" borderId="12" xfId="8" applyFont="1" applyBorder="1"/>
    <xf numFmtId="164" fontId="12" fillId="0" borderId="0" xfId="8" applyNumberFormat="1" applyFont="1"/>
    <xf numFmtId="3" fontId="3" fillId="0" borderId="1" xfId="8" applyNumberFormat="1" applyFont="1" applyBorder="1" applyAlignment="1">
      <alignment horizontal="center"/>
    </xf>
    <xf numFmtId="1" fontId="2" fillId="0" borderId="1" xfId="8" applyNumberFormat="1" applyBorder="1" applyAlignment="1">
      <alignment horizontal="center"/>
    </xf>
    <xf numFmtId="0" fontId="7" fillId="0" borderId="1" xfId="8" applyFont="1" applyBorder="1" applyAlignment="1">
      <alignment horizontal="center" vertical="center" wrapText="1"/>
    </xf>
    <xf numFmtId="1" fontId="2" fillId="0" borderId="1" xfId="8" applyNumberFormat="1" applyBorder="1" applyAlignment="1">
      <alignment horizontal="center" vertical="center"/>
    </xf>
    <xf numFmtId="0" fontId="21" fillId="0" borderId="1" xfId="8" applyFont="1" applyBorder="1" applyAlignment="1">
      <alignment horizontal="center" vertical="top"/>
    </xf>
    <xf numFmtId="0" fontId="21" fillId="0" borderId="5" xfId="8" applyFont="1" applyBorder="1" applyAlignment="1">
      <alignment horizontal="center"/>
    </xf>
    <xf numFmtId="0" fontId="17" fillId="0" borderId="1" xfId="8" applyFont="1" applyBorder="1"/>
    <xf numFmtId="0" fontId="17" fillId="0" borderId="0" xfId="8" applyFont="1"/>
    <xf numFmtId="0" fontId="1" fillId="0" borderId="0" xfId="32" applyAlignment="1">
      <alignment horizontal="center" vertical="top"/>
    </xf>
    <xf numFmtId="0" fontId="1" fillId="0" borderId="0" xfId="32" applyAlignment="1">
      <alignment vertical="top" wrapText="1"/>
    </xf>
    <xf numFmtId="0" fontId="1" fillId="0" borderId="0" xfId="32"/>
    <xf numFmtId="0" fontId="9" fillId="0" borderId="0" xfId="32" applyFont="1" applyAlignment="1">
      <alignment horizontal="center" vertical="center"/>
    </xf>
    <xf numFmtId="0" fontId="10" fillId="0" borderId="1" xfId="32" applyFont="1" applyBorder="1" applyAlignment="1">
      <alignment horizontal="center" vertical="center" wrapText="1"/>
    </xf>
    <xf numFmtId="0" fontId="14" fillId="0" borderId="6" xfId="32" applyFont="1" applyBorder="1" applyAlignment="1">
      <alignment horizontal="center" vertical="top"/>
    </xf>
    <xf numFmtId="0" fontId="13" fillId="0" borderId="8" xfId="32" applyFont="1" applyBorder="1" applyAlignment="1">
      <alignment vertical="top" wrapText="1"/>
    </xf>
    <xf numFmtId="0" fontId="13" fillId="0" borderId="8" xfId="32" applyFont="1" applyBorder="1" applyAlignment="1">
      <alignment horizontal="center"/>
    </xf>
    <xf numFmtId="0" fontId="14" fillId="0" borderId="8" xfId="32" applyFont="1" applyBorder="1" applyAlignment="1">
      <alignment horizontal="center"/>
    </xf>
    <xf numFmtId="0" fontId="12" fillId="0" borderId="8" xfId="32" applyFont="1" applyBorder="1"/>
    <xf numFmtId="0" fontId="14" fillId="0" borderId="0" xfId="32" applyFont="1"/>
    <xf numFmtId="49" fontId="22" fillId="0" borderId="8" xfId="32" applyNumberFormat="1" applyFont="1" applyBorder="1" applyAlignment="1">
      <alignment horizontal="center"/>
    </xf>
    <xf numFmtId="0" fontId="13" fillId="0" borderId="8" xfId="32" applyFont="1" applyBorder="1" applyAlignment="1">
      <alignment wrapText="1"/>
    </xf>
    <xf numFmtId="0" fontId="22" fillId="0" borderId="8" xfId="32" applyFont="1" applyBorder="1" applyAlignment="1">
      <alignment horizontal="center"/>
    </xf>
    <xf numFmtId="0" fontId="23" fillId="0" borderId="8" xfId="32" applyFont="1" applyBorder="1" applyAlignment="1">
      <alignment horizontal="center" vertical="center" wrapText="1"/>
    </xf>
    <xf numFmtId="164" fontId="5" fillId="0" borderId="8" xfId="32" applyNumberFormat="1" applyFont="1" applyBorder="1" applyAlignment="1">
      <alignment horizontal="center" vertical="top" wrapText="1"/>
    </xf>
    <xf numFmtId="164" fontId="6" fillId="0" borderId="8" xfId="32" applyNumberFormat="1" applyFont="1" applyBorder="1" applyAlignment="1">
      <alignment horizontal="center" vertical="top" wrapText="1"/>
    </xf>
    <xf numFmtId="0" fontId="12" fillId="0" borderId="6" xfId="32" applyFont="1" applyBorder="1" applyAlignment="1">
      <alignment horizontal="center" vertical="top"/>
    </xf>
    <xf numFmtId="0" fontId="22" fillId="0" borderId="12" xfId="32" applyFont="1" applyBorder="1" applyAlignment="1">
      <alignment horizontal="center"/>
    </xf>
    <xf numFmtId="164" fontId="6" fillId="0" borderId="12" xfId="32" applyNumberFormat="1" applyFont="1" applyBorder="1" applyAlignment="1">
      <alignment horizontal="center" vertical="top" wrapText="1"/>
    </xf>
    <xf numFmtId="0" fontId="12" fillId="0" borderId="12" xfId="32" applyFont="1" applyBorder="1"/>
    <xf numFmtId="164" fontId="12" fillId="0" borderId="0" xfId="32" applyNumberFormat="1" applyFont="1"/>
    <xf numFmtId="0" fontId="12" fillId="0" borderId="0" xfId="32" applyFont="1"/>
    <xf numFmtId="0" fontId="8" fillId="0" borderId="1" xfId="32" applyFont="1" applyBorder="1" applyAlignment="1">
      <alignment horizontal="center" vertical="center" wrapText="1"/>
    </xf>
    <xf numFmtId="41" fontId="16" fillId="0" borderId="1" xfId="33" applyNumberFormat="1" applyFont="1" applyBorder="1" applyAlignment="1">
      <alignment horizontal="center" vertical="center"/>
    </xf>
    <xf numFmtId="0" fontId="1" fillId="0" borderId="1" xfId="32" applyBorder="1"/>
    <xf numFmtId="0" fontId="1" fillId="0" borderId="1" xfId="32" applyBorder="1" applyAlignment="1">
      <alignment horizontal="center" vertical="top"/>
    </xf>
    <xf numFmtId="0" fontId="1" fillId="0" borderId="1" xfId="32" applyBorder="1" applyAlignment="1">
      <alignment horizontal="center"/>
    </xf>
    <xf numFmtId="3" fontId="3" fillId="0" borderId="1" xfId="32" applyNumberFormat="1" applyFont="1" applyBorder="1" applyAlignment="1">
      <alignment horizontal="center"/>
    </xf>
    <xf numFmtId="1" fontId="1" fillId="0" borderId="1" xfId="32" applyNumberFormat="1" applyBorder="1" applyAlignment="1">
      <alignment horizontal="center"/>
    </xf>
    <xf numFmtId="0" fontId="8" fillId="0" borderId="5" xfId="32" applyFont="1" applyBorder="1" applyAlignment="1">
      <alignment horizontal="center" vertical="center" wrapText="1"/>
    </xf>
    <xf numFmtId="1" fontId="1" fillId="0" borderId="1" xfId="32" applyNumberFormat="1" applyBorder="1" applyAlignment="1">
      <alignment horizontal="center" vertical="center"/>
    </xf>
    <xf numFmtId="41" fontId="18" fillId="0" borderId="1" xfId="33" applyNumberFormat="1" applyFont="1" applyBorder="1" applyAlignment="1">
      <alignment horizontal="center" vertical="center"/>
    </xf>
    <xf numFmtId="3" fontId="1" fillId="0" borderId="1" xfId="32" applyNumberFormat="1" applyBorder="1" applyAlignment="1">
      <alignment horizontal="center"/>
    </xf>
    <xf numFmtId="0" fontId="21" fillId="0" borderId="1" xfId="32" applyFont="1" applyBorder="1" applyAlignment="1">
      <alignment horizontal="center" vertical="top"/>
    </xf>
    <xf numFmtId="0" fontId="21" fillId="0" borderId="5" xfId="32" applyFont="1" applyBorder="1" applyAlignment="1">
      <alignment horizontal="center"/>
    </xf>
    <xf numFmtId="0" fontId="17" fillId="0" borderId="1" xfId="32" applyFont="1" applyBorder="1"/>
    <xf numFmtId="0" fontId="14" fillId="0" borderId="0" xfId="32" applyFont="1" applyAlignment="1">
      <alignment horizontal="center"/>
    </xf>
    <xf numFmtId="0" fontId="12" fillId="0" borderId="0" xfId="32" applyFont="1" applyAlignment="1">
      <alignment horizontal="center"/>
    </xf>
    <xf numFmtId="0" fontId="17" fillId="0" borderId="0" xfId="32" applyFont="1"/>
    <xf numFmtId="0" fontId="13" fillId="0" borderId="0" xfId="32" applyFont="1"/>
    <xf numFmtId="0" fontId="13" fillId="0" borderId="2" xfId="32" applyFont="1" applyBorder="1"/>
    <xf numFmtId="0" fontId="14" fillId="0" borderId="0" xfId="32" applyFont="1" applyAlignment="1">
      <alignment horizontal="center" vertical="center"/>
    </xf>
    <xf numFmtId="0" fontId="14" fillId="0" borderId="2" xfId="32" applyFont="1" applyBorder="1" applyAlignment="1">
      <alignment horizontal="center"/>
    </xf>
    <xf numFmtId="0" fontId="15" fillId="0" borderId="2" xfId="32" applyFont="1" applyBorder="1"/>
    <xf numFmtId="0" fontId="15" fillId="0" borderId="2" xfId="32" applyFont="1" applyBorder="1" applyAlignment="1">
      <alignment horizontal="center"/>
    </xf>
    <xf numFmtId="0" fontId="15" fillId="0" borderId="2" xfId="32" applyFont="1" applyBorder="1" applyAlignment="1">
      <alignment horizontal="left"/>
    </xf>
    <xf numFmtId="0" fontId="1" fillId="0" borderId="0" xfId="32" applyAlignment="1">
      <alignment horizontal="center"/>
    </xf>
    <xf numFmtId="164" fontId="26" fillId="0" borderId="8" xfId="0" applyNumberFormat="1" applyFont="1" applyBorder="1" applyAlignment="1">
      <alignment horizontal="center" vertical="top" wrapText="1"/>
    </xf>
    <xf numFmtId="164" fontId="27" fillId="0" borderId="8" xfId="0" applyNumberFormat="1" applyFont="1" applyBorder="1" applyAlignment="1">
      <alignment horizontal="center" vertical="top" wrapText="1"/>
    </xf>
    <xf numFmtId="0" fontId="2" fillId="0" borderId="1" xfId="8" applyBorder="1" applyAlignment="1">
      <alignment horizontal="center" vertical="top"/>
    </xf>
    <xf numFmtId="0" fontId="10" fillId="0" borderId="1" xfId="7" applyNumberFormat="1" applyFont="1" applyBorder="1" applyAlignment="1">
      <alignment vertical="top" wrapText="1"/>
    </xf>
    <xf numFmtId="0" fontId="9" fillId="0" borderId="2" xfId="8" applyFont="1" applyBorder="1" applyAlignment="1">
      <alignment horizontal="center" vertical="center"/>
    </xf>
    <xf numFmtId="0" fontId="10" fillId="0" borderId="3" xfId="8" applyFont="1" applyBorder="1" applyAlignment="1">
      <alignment horizontal="center" vertical="center" wrapText="1"/>
    </xf>
    <xf numFmtId="0" fontId="10" fillId="0" borderId="4" xfId="8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0" borderId="3" xfId="7" applyNumberFormat="1" applyFont="1" applyFill="1" applyBorder="1" applyAlignment="1">
      <alignment horizontal="left" vertical="top" wrapText="1"/>
    </xf>
    <xf numFmtId="0" fontId="10" fillId="0" borderId="5" xfId="7" applyNumberFormat="1" applyFont="1" applyFill="1" applyBorder="1" applyAlignment="1">
      <alignment horizontal="left" vertical="top" wrapText="1"/>
    </xf>
    <xf numFmtId="0" fontId="15" fillId="0" borderId="2" xfId="8" applyFont="1" applyBorder="1" applyAlignment="1">
      <alignment horizontal="left"/>
    </xf>
    <xf numFmtId="0" fontId="10" fillId="0" borderId="3" xfId="8" applyFont="1" applyBorder="1" applyAlignment="1">
      <alignment vertical="top" wrapText="1"/>
    </xf>
    <xf numFmtId="0" fontId="10" fillId="0" borderId="5" xfId="8" applyFont="1" applyBorder="1" applyAlignment="1">
      <alignment vertical="top" wrapText="1"/>
    </xf>
    <xf numFmtId="0" fontId="10" fillId="0" borderId="3" xfId="7" applyNumberFormat="1" applyFont="1" applyBorder="1" applyAlignment="1">
      <alignment vertical="top" wrapText="1"/>
    </xf>
    <xf numFmtId="0" fontId="10" fillId="0" borderId="5" xfId="7" applyNumberFormat="1" applyFont="1" applyBorder="1" applyAlignment="1">
      <alignment vertical="top" wrapText="1"/>
    </xf>
    <xf numFmtId="0" fontId="10" fillId="0" borderId="3" xfId="7" applyNumberFormat="1" applyFont="1" applyFill="1" applyBorder="1" applyAlignment="1">
      <alignment vertical="top" wrapText="1"/>
    </xf>
    <xf numFmtId="0" fontId="10" fillId="0" borderId="5" xfId="7" applyNumberFormat="1" applyFont="1" applyFill="1" applyBorder="1" applyAlignment="1">
      <alignment vertical="top" wrapText="1"/>
    </xf>
    <xf numFmtId="0" fontId="13" fillId="0" borderId="0" xfId="8" applyFont="1" applyAlignment="1">
      <alignment horizontal="left"/>
    </xf>
    <xf numFmtId="0" fontId="19" fillId="0" borderId="0" xfId="8" applyFont="1" applyAlignment="1">
      <alignment horizontal="right"/>
    </xf>
    <xf numFmtId="0" fontId="20" fillId="0" borderId="2" xfId="8" applyFont="1" applyBorder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10" fillId="0" borderId="3" xfId="8" applyFont="1" applyBorder="1" applyAlignment="1">
      <alignment horizontal="left" vertical="center" wrapText="1"/>
    </xf>
    <xf numFmtId="0" fontId="10" fillId="0" borderId="5" xfId="8" applyFont="1" applyBorder="1" applyAlignment="1">
      <alignment horizontal="left" vertical="center" wrapText="1"/>
    </xf>
    <xf numFmtId="0" fontId="13" fillId="0" borderId="7" xfId="8" applyFont="1" applyBorder="1" applyAlignment="1">
      <alignment horizontal="left"/>
    </xf>
    <xf numFmtId="0" fontId="19" fillId="0" borderId="0" xfId="8" applyFont="1" applyAlignment="1">
      <alignment horizontal="right" wrapText="1"/>
    </xf>
    <xf numFmtId="0" fontId="9" fillId="0" borderId="0" xfId="8" applyFont="1" applyAlignment="1">
      <alignment horizontal="center" vertical="center"/>
    </xf>
    <xf numFmtId="0" fontId="13" fillId="0" borderId="3" xfId="8" applyFont="1" applyBorder="1" applyAlignment="1">
      <alignment vertical="top" wrapText="1"/>
    </xf>
    <xf numFmtId="0" fontId="13" fillId="0" borderId="4" xfId="8" applyFont="1" applyBorder="1" applyAlignment="1">
      <alignment vertical="top" wrapText="1"/>
    </xf>
    <xf numFmtId="0" fontId="13" fillId="0" borderId="10" xfId="8" applyFont="1" applyBorder="1" applyAlignment="1">
      <alignment horizontal="left" vertical="top" wrapText="1"/>
    </xf>
    <xf numFmtId="0" fontId="13" fillId="0" borderId="11" xfId="8" applyFont="1" applyBorder="1" applyAlignment="1">
      <alignment horizontal="left" vertical="top" wrapText="1"/>
    </xf>
    <xf numFmtId="0" fontId="13" fillId="0" borderId="3" xfId="8" applyFont="1" applyBorder="1" applyAlignment="1">
      <alignment vertical="center" wrapText="1"/>
    </xf>
    <xf numFmtId="0" fontId="13" fillId="0" borderId="5" xfId="8" applyFont="1" applyBorder="1" applyAlignment="1">
      <alignment vertical="center" wrapText="1"/>
    </xf>
    <xf numFmtId="0" fontId="24" fillId="0" borderId="3" xfId="8" applyFont="1" applyBorder="1" applyAlignment="1">
      <alignment vertical="top" wrapText="1"/>
    </xf>
    <xf numFmtId="0" fontId="24" fillId="0" borderId="5" xfId="8" applyFont="1" applyBorder="1" applyAlignment="1">
      <alignment vertical="top" wrapText="1"/>
    </xf>
    <xf numFmtId="0" fontId="13" fillId="0" borderId="3" xfId="32" applyFont="1" applyBorder="1" applyAlignment="1">
      <alignment vertical="center" wrapText="1"/>
    </xf>
    <xf numFmtId="0" fontId="13" fillId="0" borderId="5" xfId="32" applyFont="1" applyBorder="1" applyAlignment="1">
      <alignment vertical="center" wrapText="1"/>
    </xf>
    <xf numFmtId="0" fontId="24" fillId="0" borderId="3" xfId="32" applyFont="1" applyBorder="1" applyAlignment="1">
      <alignment vertical="top" wrapText="1"/>
    </xf>
    <xf numFmtId="0" fontId="24" fillId="0" borderId="5" xfId="32" applyFont="1" applyBorder="1" applyAlignment="1">
      <alignment vertical="top" wrapText="1"/>
    </xf>
    <xf numFmtId="0" fontId="13" fillId="0" borderId="7" xfId="32" applyFont="1" applyBorder="1" applyAlignment="1">
      <alignment horizontal="left"/>
    </xf>
    <xf numFmtId="0" fontId="14" fillId="0" borderId="0" xfId="32" applyFont="1" applyAlignment="1">
      <alignment horizontal="center" vertical="center"/>
    </xf>
    <xf numFmtId="0" fontId="15" fillId="0" borderId="2" xfId="32" applyFont="1" applyBorder="1" applyAlignment="1">
      <alignment horizontal="left"/>
    </xf>
    <xf numFmtId="0" fontId="1" fillId="0" borderId="1" xfId="32" applyBorder="1" applyAlignment="1">
      <alignment horizontal="center" vertical="top"/>
    </xf>
    <xf numFmtId="0" fontId="10" fillId="0" borderId="3" xfId="32" applyFont="1" applyBorder="1" applyAlignment="1">
      <alignment vertical="top" wrapText="1"/>
    </xf>
    <xf numFmtId="0" fontId="10" fillId="0" borderId="5" xfId="32" applyFont="1" applyBorder="1" applyAlignment="1">
      <alignment vertical="top" wrapText="1"/>
    </xf>
    <xf numFmtId="0" fontId="13" fillId="0" borderId="3" xfId="32" applyFont="1" applyBorder="1" applyAlignment="1">
      <alignment vertical="top" wrapText="1"/>
    </xf>
    <xf numFmtId="0" fontId="13" fillId="0" borderId="4" xfId="32" applyFont="1" applyBorder="1" applyAlignment="1">
      <alignment vertical="top" wrapText="1"/>
    </xf>
    <xf numFmtId="0" fontId="13" fillId="0" borderId="3" xfId="7" applyNumberFormat="1" applyFont="1" applyFill="1" applyBorder="1" applyAlignment="1">
      <alignment vertical="top" wrapText="1"/>
    </xf>
    <xf numFmtId="0" fontId="13" fillId="0" borderId="5" xfId="7" applyNumberFormat="1" applyFont="1" applyFill="1" applyBorder="1" applyAlignment="1">
      <alignment vertical="top" wrapText="1"/>
    </xf>
    <xf numFmtId="0" fontId="13" fillId="0" borderId="4" xfId="0" applyFont="1" applyBorder="1" applyAlignment="1">
      <alignment horizontal="left" vertical="top" wrapText="1"/>
    </xf>
    <xf numFmtId="0" fontId="19" fillId="0" borderId="0" xfId="32" applyFont="1" applyAlignment="1">
      <alignment horizontal="right"/>
    </xf>
    <xf numFmtId="0" fontId="19" fillId="0" borderId="0" xfId="32" applyFont="1" applyAlignment="1">
      <alignment horizontal="right" wrapText="1"/>
    </xf>
    <xf numFmtId="0" fontId="9" fillId="0" borderId="0" xfId="32" applyFont="1" applyAlignment="1">
      <alignment horizontal="center" vertical="center"/>
    </xf>
    <xf numFmtId="0" fontId="10" fillId="0" borderId="1" xfId="32" applyFont="1" applyBorder="1" applyAlignment="1">
      <alignment horizontal="center" vertical="center" wrapText="1"/>
    </xf>
  </cellXfs>
  <cellStyles count="34">
    <cellStyle name="Денежный 2" xfId="1"/>
    <cellStyle name="Денежный 2 2" xfId="2"/>
    <cellStyle name="Денежный 3" xfId="29"/>
    <cellStyle name="Денежный 4" xfId="33"/>
    <cellStyle name="Обычный" xfId="0" builtinId="0"/>
    <cellStyle name="Обычный 10" xfId="3"/>
    <cellStyle name="Обычный 11" xfId="4"/>
    <cellStyle name="Обычный 12" xfId="5"/>
    <cellStyle name="Обычный 13" xfId="6"/>
    <cellStyle name="Обычный 14" xfId="7"/>
    <cellStyle name="Обычный 15" xfId="8"/>
    <cellStyle name="Обычный 16" xfId="9"/>
    <cellStyle name="Обычный 16 2" xfId="25"/>
    <cellStyle name="Обычный 17" xfId="10"/>
    <cellStyle name="Обычный 18" xfId="30"/>
    <cellStyle name="Обычный 19" xfId="31"/>
    <cellStyle name="Обычный 2" xfId="11"/>
    <cellStyle name="Обычный 2 2" xfId="12"/>
    <cellStyle name="Обычный 2 3" xfId="13"/>
    <cellStyle name="Обычный 20" xfId="32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Процентный 3" xfId="26"/>
    <cellStyle name="Финансовый 2" xfId="24"/>
    <cellStyle name="Финансовый 2 2" xfId="28"/>
    <cellStyle name="Финансовый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Application%20Data/Microsoft/Excel/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регистр.смет"/>
      <sheetName val="оплата 11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</sheetNames>
    <sheetDataSet>
      <sheetData sheetId="0">
        <row r="7">
          <cell r="E7">
            <v>0</v>
          </cell>
        </row>
      </sheetData>
      <sheetData sheetId="1" refreshError="1"/>
      <sheetData sheetId="2" refreshError="1"/>
      <sheetData sheetId="3">
        <row r="11">
          <cell r="D11">
            <v>50663.647142857131</v>
          </cell>
        </row>
      </sheetData>
      <sheetData sheetId="4">
        <row r="11">
          <cell r="D11">
            <v>129948.53142857141</v>
          </cell>
        </row>
      </sheetData>
      <sheetData sheetId="5">
        <row r="11">
          <cell r="D11">
            <v>94122.19</v>
          </cell>
        </row>
      </sheetData>
      <sheetData sheetId="6">
        <row r="11">
          <cell r="D11">
            <v>147705.12714285715</v>
          </cell>
        </row>
      </sheetData>
      <sheetData sheetId="7">
        <row r="12">
          <cell r="D12">
            <v>138001.32714285713</v>
          </cell>
        </row>
      </sheetData>
      <sheetData sheetId="8">
        <row r="11">
          <cell r="D11">
            <v>147242.32857142854</v>
          </cell>
        </row>
      </sheetData>
      <sheetData sheetId="9">
        <row r="11">
          <cell r="D11">
            <v>164911.90714285715</v>
          </cell>
        </row>
      </sheetData>
      <sheetData sheetId="10">
        <row r="11">
          <cell r="D11">
            <v>130554.21857142856</v>
          </cell>
        </row>
      </sheetData>
      <sheetData sheetId="11">
        <row r="11">
          <cell r="D11">
            <v>153829.00800000003</v>
          </cell>
        </row>
      </sheetData>
      <sheetData sheetId="12">
        <row r="11">
          <cell r="D11">
            <v>272438.79999999993</v>
          </cell>
        </row>
      </sheetData>
      <sheetData sheetId="13">
        <row r="11">
          <cell r="D11">
            <v>219353.07142857145</v>
          </cell>
        </row>
      </sheetData>
      <sheetData sheetId="14">
        <row r="11">
          <cell r="D11">
            <v>172904.19285714286</v>
          </cell>
        </row>
      </sheetData>
      <sheetData sheetId="15">
        <row r="11">
          <cell r="D11">
            <v>178409.32</v>
          </cell>
        </row>
      </sheetData>
      <sheetData sheetId="16">
        <row r="11">
          <cell r="D11">
            <v>234982.66857142857</v>
          </cell>
        </row>
      </sheetData>
      <sheetData sheetId="17">
        <row r="11">
          <cell r="D11">
            <v>250368.93428571429</v>
          </cell>
        </row>
      </sheetData>
      <sheetData sheetId="18">
        <row r="11">
          <cell r="D11">
            <v>132288.78285714283</v>
          </cell>
        </row>
      </sheetData>
      <sheetData sheetId="19">
        <row r="11">
          <cell r="D11">
            <v>188689.86</v>
          </cell>
        </row>
      </sheetData>
      <sheetData sheetId="20">
        <row r="10">
          <cell r="D10">
            <v>193852.87400000001</v>
          </cell>
        </row>
      </sheetData>
      <sheetData sheetId="21">
        <row r="11">
          <cell r="D11">
            <v>124031.6857142857</v>
          </cell>
        </row>
      </sheetData>
      <sheetData sheetId="22">
        <row r="11">
          <cell r="D11">
            <v>91613.572857142863</v>
          </cell>
        </row>
      </sheetData>
      <sheetData sheetId="23">
        <row r="11">
          <cell r="D11">
            <v>145546.51799999998</v>
          </cell>
        </row>
      </sheetData>
      <sheetData sheetId="24">
        <row r="10">
          <cell r="D10">
            <v>123227.72</v>
          </cell>
        </row>
      </sheetData>
      <sheetData sheetId="25">
        <row r="10">
          <cell r="D10">
            <v>50636.995999999999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28" zoomScaleNormal="100" workbookViewId="0">
      <selection activeCell="B8" sqref="B8:C8"/>
    </sheetView>
  </sheetViews>
  <sheetFormatPr defaultRowHeight="15" x14ac:dyDescent="0.25"/>
  <cols>
    <col min="1" max="1" width="6.42578125" style="31" bestFit="1" customWidth="1"/>
    <col min="2" max="2" width="32.5703125" style="32" customWidth="1"/>
    <col min="3" max="3" width="23.85546875" style="33" customWidth="1"/>
    <col min="4" max="4" width="9.140625" style="33" customWidth="1"/>
    <col min="5" max="5" width="13.42578125" style="33" customWidth="1"/>
    <col min="6" max="16384" width="9.140625" style="10"/>
  </cols>
  <sheetData>
    <row r="1" spans="1:5" s="2" customFormat="1" x14ac:dyDescent="0.2">
      <c r="A1" s="117" t="s">
        <v>2</v>
      </c>
      <c r="B1" s="117"/>
      <c r="C1" s="117"/>
      <c r="D1" s="117"/>
      <c r="E1" s="1"/>
    </row>
    <row r="2" spans="1:5" s="5" customFormat="1" ht="12.75" x14ac:dyDescent="0.2">
      <c r="A2" s="3" t="s">
        <v>1</v>
      </c>
      <c r="B2" s="118" t="s">
        <v>3</v>
      </c>
      <c r="C2" s="119"/>
      <c r="D2" s="4" t="s">
        <v>4</v>
      </c>
      <c r="E2" s="4" t="s">
        <v>5</v>
      </c>
    </row>
    <row r="3" spans="1:5" x14ac:dyDescent="0.25">
      <c r="A3" s="6">
        <v>1</v>
      </c>
      <c r="B3" s="7" t="s">
        <v>6</v>
      </c>
      <c r="C3" s="8" t="s">
        <v>7</v>
      </c>
      <c r="D3" s="8"/>
      <c r="E3" s="9"/>
    </row>
    <row r="4" spans="1:5" x14ac:dyDescent="0.25">
      <c r="A4" s="6">
        <v>2</v>
      </c>
      <c r="B4" s="7" t="s">
        <v>8</v>
      </c>
      <c r="C4" s="9">
        <v>19</v>
      </c>
      <c r="D4" s="9"/>
      <c r="E4" s="9"/>
    </row>
    <row r="5" spans="1:5" x14ac:dyDescent="0.25">
      <c r="A5" s="6">
        <v>3</v>
      </c>
      <c r="B5" s="7" t="s">
        <v>9</v>
      </c>
      <c r="C5" s="9">
        <v>9</v>
      </c>
      <c r="D5" s="9"/>
      <c r="E5" s="9"/>
    </row>
    <row r="6" spans="1:5" ht="15" customHeight="1" x14ac:dyDescent="0.25">
      <c r="A6" s="6">
        <v>4</v>
      </c>
      <c r="B6" s="7" t="s">
        <v>10</v>
      </c>
      <c r="C6" s="9">
        <v>2</v>
      </c>
      <c r="D6" s="9"/>
      <c r="E6" s="9"/>
    </row>
    <row r="7" spans="1:5" ht="15" customHeight="1" x14ac:dyDescent="0.25">
      <c r="A7" s="6">
        <v>5</v>
      </c>
      <c r="B7" s="7" t="s">
        <v>11</v>
      </c>
      <c r="C7" s="9" t="s">
        <v>12</v>
      </c>
      <c r="D7" s="9"/>
      <c r="E7" s="9"/>
    </row>
    <row r="8" spans="1:5" ht="15" customHeight="1" x14ac:dyDescent="0.25">
      <c r="A8" s="6">
        <v>6</v>
      </c>
      <c r="B8" s="120" t="s">
        <v>113</v>
      </c>
      <c r="C8" s="121"/>
      <c r="D8" s="6" t="s">
        <v>13</v>
      </c>
      <c r="E8" s="9"/>
    </row>
    <row r="9" spans="1:5" x14ac:dyDescent="0.25">
      <c r="A9" s="115">
        <v>7</v>
      </c>
      <c r="B9" s="116" t="s">
        <v>14</v>
      </c>
      <c r="C9" s="11" t="s">
        <v>15</v>
      </c>
      <c r="D9" s="11" t="s">
        <v>16</v>
      </c>
      <c r="E9" s="9"/>
    </row>
    <row r="10" spans="1:5" x14ac:dyDescent="0.25">
      <c r="A10" s="115"/>
      <c r="B10" s="116"/>
      <c r="C10" s="11" t="s">
        <v>17</v>
      </c>
      <c r="D10" s="11" t="s">
        <v>18</v>
      </c>
      <c r="E10" s="9"/>
    </row>
    <row r="11" spans="1:5" x14ac:dyDescent="0.25">
      <c r="A11" s="115"/>
      <c r="B11" s="116"/>
      <c r="C11" s="11" t="s">
        <v>19</v>
      </c>
      <c r="D11" s="11" t="s">
        <v>13</v>
      </c>
      <c r="E11" s="9"/>
    </row>
    <row r="12" spans="1:5" x14ac:dyDescent="0.25">
      <c r="A12" s="115">
        <v>8</v>
      </c>
      <c r="B12" s="116" t="s">
        <v>20</v>
      </c>
      <c r="C12" s="11" t="s">
        <v>21</v>
      </c>
      <c r="D12" s="11" t="s">
        <v>22</v>
      </c>
      <c r="E12" s="9">
        <v>50</v>
      </c>
    </row>
    <row r="13" spans="1:5" x14ac:dyDescent="0.25">
      <c r="A13" s="115"/>
      <c r="B13" s="116"/>
      <c r="C13" s="11" t="s">
        <v>19</v>
      </c>
      <c r="D13" s="11" t="s">
        <v>13</v>
      </c>
      <c r="E13" s="9">
        <f>E12*300</f>
        <v>15000</v>
      </c>
    </row>
    <row r="14" spans="1:5" ht="15" customHeight="1" x14ac:dyDescent="0.25">
      <c r="A14" s="115">
        <v>9</v>
      </c>
      <c r="B14" s="116" t="s">
        <v>23</v>
      </c>
      <c r="C14" s="11" t="s">
        <v>24</v>
      </c>
      <c r="D14" s="11" t="s">
        <v>18</v>
      </c>
      <c r="E14" s="9">
        <v>2</v>
      </c>
    </row>
    <row r="15" spans="1:5" x14ac:dyDescent="0.25">
      <c r="A15" s="115"/>
      <c r="B15" s="116"/>
      <c r="C15" s="11" t="s">
        <v>19</v>
      </c>
      <c r="D15" s="11" t="s">
        <v>13</v>
      </c>
      <c r="E15" s="9">
        <f>E14*3000</f>
        <v>6000</v>
      </c>
    </row>
    <row r="16" spans="1:5" ht="15" customHeight="1" x14ac:dyDescent="0.25">
      <c r="A16" s="115">
        <v>10</v>
      </c>
      <c r="B16" s="116" t="s">
        <v>25</v>
      </c>
      <c r="C16" s="11" t="s">
        <v>26</v>
      </c>
      <c r="D16" s="11" t="s">
        <v>18</v>
      </c>
      <c r="E16" s="9"/>
    </row>
    <row r="17" spans="1:5" x14ac:dyDescent="0.25">
      <c r="A17" s="115"/>
      <c r="B17" s="116"/>
      <c r="C17" s="11" t="s">
        <v>19</v>
      </c>
      <c r="D17" s="11" t="s">
        <v>13</v>
      </c>
      <c r="E17" s="9"/>
    </row>
    <row r="18" spans="1:5" ht="15" customHeight="1" x14ac:dyDescent="0.25">
      <c r="A18" s="115">
        <v>12</v>
      </c>
      <c r="B18" s="116" t="s">
        <v>27</v>
      </c>
      <c r="C18" s="11" t="s">
        <v>28</v>
      </c>
      <c r="D18" s="11" t="s">
        <v>18</v>
      </c>
      <c r="E18" s="9"/>
    </row>
    <row r="19" spans="1:5" x14ac:dyDescent="0.25">
      <c r="A19" s="115"/>
      <c r="B19" s="116"/>
      <c r="C19" s="11" t="s">
        <v>29</v>
      </c>
      <c r="D19" s="11" t="s">
        <v>18</v>
      </c>
      <c r="E19" s="9"/>
    </row>
    <row r="20" spans="1:5" x14ac:dyDescent="0.25">
      <c r="A20" s="115"/>
      <c r="B20" s="116"/>
      <c r="C20" s="11" t="s">
        <v>30</v>
      </c>
      <c r="D20" s="11" t="s">
        <v>18</v>
      </c>
      <c r="E20" s="9"/>
    </row>
    <row r="21" spans="1:5" x14ac:dyDescent="0.25">
      <c r="A21" s="115"/>
      <c r="B21" s="116"/>
      <c r="C21" s="11" t="s">
        <v>19</v>
      </c>
      <c r="D21" s="11" t="s">
        <v>13</v>
      </c>
      <c r="E21" s="9"/>
    </row>
    <row r="22" spans="1:5" ht="15" customHeight="1" x14ac:dyDescent="0.25">
      <c r="A22" s="115">
        <v>13</v>
      </c>
      <c r="B22" s="116" t="s">
        <v>31</v>
      </c>
      <c r="C22" s="11" t="s">
        <v>32</v>
      </c>
      <c r="D22" s="11" t="s">
        <v>33</v>
      </c>
      <c r="E22" s="9">
        <v>1</v>
      </c>
    </row>
    <row r="23" spans="1:5" x14ac:dyDescent="0.25">
      <c r="A23" s="115"/>
      <c r="B23" s="116"/>
      <c r="C23" s="11" t="s">
        <v>34</v>
      </c>
      <c r="D23" s="11" t="s">
        <v>18</v>
      </c>
      <c r="E23" s="9">
        <v>36</v>
      </c>
    </row>
    <row r="24" spans="1:5" x14ac:dyDescent="0.25">
      <c r="A24" s="115"/>
      <c r="B24" s="116"/>
      <c r="C24" s="11" t="s">
        <v>35</v>
      </c>
      <c r="D24" s="11" t="s">
        <v>22</v>
      </c>
      <c r="E24" s="9"/>
    </row>
    <row r="25" spans="1:5" x14ac:dyDescent="0.25">
      <c r="A25" s="115"/>
      <c r="B25" s="116"/>
      <c r="C25" s="11" t="s">
        <v>19</v>
      </c>
      <c r="D25" s="11" t="s">
        <v>13</v>
      </c>
      <c r="E25" s="9">
        <v>90000</v>
      </c>
    </row>
    <row r="26" spans="1:5" ht="15" customHeight="1" x14ac:dyDescent="0.25">
      <c r="A26" s="115">
        <v>14</v>
      </c>
      <c r="B26" s="116" t="s">
        <v>36</v>
      </c>
      <c r="C26" s="11" t="s">
        <v>37</v>
      </c>
      <c r="D26" s="11" t="s">
        <v>16</v>
      </c>
      <c r="E26" s="9"/>
    </row>
    <row r="27" spans="1:5" x14ac:dyDescent="0.25">
      <c r="A27" s="115"/>
      <c r="B27" s="116"/>
      <c r="C27" s="11" t="s">
        <v>38</v>
      </c>
      <c r="D27" s="11" t="s">
        <v>18</v>
      </c>
      <c r="E27" s="9"/>
    </row>
    <row r="28" spans="1:5" x14ac:dyDescent="0.25">
      <c r="A28" s="115"/>
      <c r="B28" s="116"/>
      <c r="C28" s="11" t="s">
        <v>39</v>
      </c>
      <c r="D28" s="11" t="s">
        <v>13</v>
      </c>
      <c r="E28" s="9"/>
    </row>
    <row r="29" spans="1:5" ht="15" customHeight="1" x14ac:dyDescent="0.25">
      <c r="A29" s="6">
        <v>15</v>
      </c>
      <c r="B29" s="122" t="s">
        <v>40</v>
      </c>
      <c r="C29" s="123"/>
      <c r="D29" s="9" t="s">
        <v>13</v>
      </c>
      <c r="E29" s="12">
        <f>E11+E13+E15+E17+E21+E25+E28</f>
        <v>111000</v>
      </c>
    </row>
    <row r="30" spans="1:5" ht="15" customHeight="1" x14ac:dyDescent="0.25">
      <c r="A30" s="115">
        <v>16</v>
      </c>
      <c r="B30" s="116" t="s">
        <v>41</v>
      </c>
      <c r="C30" s="13" t="s">
        <v>42</v>
      </c>
      <c r="D30" s="13" t="s">
        <v>18</v>
      </c>
      <c r="E30" s="9"/>
    </row>
    <row r="31" spans="1:5" x14ac:dyDescent="0.25">
      <c r="A31" s="115"/>
      <c r="B31" s="116"/>
      <c r="C31" s="13" t="s">
        <v>43</v>
      </c>
      <c r="D31" s="13" t="s">
        <v>18</v>
      </c>
      <c r="E31" s="9">
        <v>2</v>
      </c>
    </row>
    <row r="32" spans="1:5" x14ac:dyDescent="0.25">
      <c r="A32" s="115"/>
      <c r="B32" s="116"/>
      <c r="C32" s="14" t="s">
        <v>44</v>
      </c>
      <c r="D32" s="14" t="s">
        <v>22</v>
      </c>
      <c r="E32" s="9"/>
    </row>
    <row r="33" spans="1:5" x14ac:dyDescent="0.25">
      <c r="A33" s="115"/>
      <c r="B33" s="116"/>
      <c r="C33" s="13" t="s">
        <v>45</v>
      </c>
      <c r="D33" s="13" t="s">
        <v>18</v>
      </c>
      <c r="E33" s="9">
        <v>2</v>
      </c>
    </row>
    <row r="34" spans="1:5" x14ac:dyDescent="0.25">
      <c r="A34" s="115"/>
      <c r="B34" s="116"/>
      <c r="C34" s="13" t="s">
        <v>46</v>
      </c>
      <c r="D34" s="13" t="s">
        <v>18</v>
      </c>
      <c r="E34" s="9">
        <v>6</v>
      </c>
    </row>
    <row r="35" spans="1:5" x14ac:dyDescent="0.25">
      <c r="A35" s="115"/>
      <c r="B35" s="116"/>
      <c r="C35" s="13" t="s">
        <v>47</v>
      </c>
      <c r="D35" s="13" t="s">
        <v>18</v>
      </c>
      <c r="E35" s="9"/>
    </row>
    <row r="36" spans="1:5" x14ac:dyDescent="0.25">
      <c r="A36" s="115"/>
      <c r="B36" s="116"/>
      <c r="C36" s="11" t="s">
        <v>48</v>
      </c>
      <c r="D36" s="11" t="s">
        <v>22</v>
      </c>
      <c r="E36" s="9"/>
    </row>
    <row r="37" spans="1:5" x14ac:dyDescent="0.25">
      <c r="A37" s="115"/>
      <c r="B37" s="116"/>
      <c r="C37" s="11" t="s">
        <v>49</v>
      </c>
      <c r="D37" s="11" t="s">
        <v>22</v>
      </c>
      <c r="E37" s="9"/>
    </row>
    <row r="38" spans="1:5" x14ac:dyDescent="0.25">
      <c r="A38" s="115"/>
      <c r="B38" s="116"/>
      <c r="C38" s="11" t="s">
        <v>19</v>
      </c>
      <c r="D38" s="11" t="s">
        <v>13</v>
      </c>
      <c r="E38" s="9">
        <f>4*7600</f>
        <v>30400</v>
      </c>
    </row>
    <row r="39" spans="1:5" x14ac:dyDescent="0.25">
      <c r="A39" s="115">
        <v>17</v>
      </c>
      <c r="B39" s="116" t="s">
        <v>50</v>
      </c>
      <c r="C39" s="11" t="s">
        <v>51</v>
      </c>
      <c r="D39" s="11" t="s">
        <v>18</v>
      </c>
      <c r="E39" s="9"/>
    </row>
    <row r="40" spans="1:5" x14ac:dyDescent="0.25">
      <c r="A40" s="115"/>
      <c r="B40" s="116"/>
      <c r="C40" s="13" t="s">
        <v>47</v>
      </c>
      <c r="D40" s="13" t="s">
        <v>18</v>
      </c>
      <c r="E40" s="9"/>
    </row>
    <row r="41" spans="1:5" x14ac:dyDescent="0.25">
      <c r="A41" s="115"/>
      <c r="B41" s="116"/>
      <c r="C41" s="11" t="s">
        <v>48</v>
      </c>
      <c r="D41" s="11" t="s">
        <v>22</v>
      </c>
      <c r="E41" s="9"/>
    </row>
    <row r="42" spans="1:5" x14ac:dyDescent="0.25">
      <c r="A42" s="115"/>
      <c r="B42" s="116"/>
      <c r="C42" s="11" t="s">
        <v>19</v>
      </c>
      <c r="D42" s="11" t="s">
        <v>13</v>
      </c>
      <c r="E42" s="9"/>
    </row>
    <row r="43" spans="1:5" x14ac:dyDescent="0.25">
      <c r="A43" s="115">
        <v>18</v>
      </c>
      <c r="B43" s="116" t="s">
        <v>52</v>
      </c>
      <c r="C43" s="11" t="s">
        <v>53</v>
      </c>
      <c r="D43" s="11" t="s">
        <v>18</v>
      </c>
      <c r="E43" s="9"/>
    </row>
    <row r="44" spans="1:5" x14ac:dyDescent="0.25">
      <c r="A44" s="115"/>
      <c r="B44" s="116"/>
      <c r="C44" s="15" t="s">
        <v>54</v>
      </c>
      <c r="D44" s="15" t="s">
        <v>22</v>
      </c>
      <c r="E44" s="9"/>
    </row>
    <row r="45" spans="1:5" x14ac:dyDescent="0.25">
      <c r="A45" s="115"/>
      <c r="B45" s="116"/>
      <c r="C45" s="11" t="s">
        <v>19</v>
      </c>
      <c r="D45" s="11" t="s">
        <v>13</v>
      </c>
      <c r="E45" s="9"/>
    </row>
    <row r="46" spans="1:5" ht="15" customHeight="1" x14ac:dyDescent="0.25">
      <c r="A46" s="115">
        <v>19</v>
      </c>
      <c r="B46" s="116" t="s">
        <v>55</v>
      </c>
      <c r="C46" s="15" t="s">
        <v>56</v>
      </c>
      <c r="D46" s="15" t="s">
        <v>18</v>
      </c>
      <c r="E46" s="9"/>
    </row>
    <row r="47" spans="1:5" x14ac:dyDescent="0.25">
      <c r="A47" s="115"/>
      <c r="B47" s="116"/>
      <c r="C47" s="15" t="s">
        <v>54</v>
      </c>
      <c r="D47" s="15" t="s">
        <v>22</v>
      </c>
      <c r="E47" s="9"/>
    </row>
    <row r="48" spans="1:5" x14ac:dyDescent="0.25">
      <c r="A48" s="115"/>
      <c r="B48" s="116"/>
      <c r="C48" s="11" t="s">
        <v>19</v>
      </c>
      <c r="D48" s="11" t="s">
        <v>13</v>
      </c>
      <c r="E48" s="9"/>
    </row>
    <row r="49" spans="1:10" ht="38.25" customHeight="1" x14ac:dyDescent="0.25">
      <c r="A49" s="6"/>
      <c r="B49" s="125" t="s">
        <v>57</v>
      </c>
      <c r="C49" s="126"/>
      <c r="D49" s="16" t="s">
        <v>13</v>
      </c>
      <c r="E49" s="17">
        <v>19084</v>
      </c>
    </row>
    <row r="50" spans="1:10" ht="15" customHeight="1" x14ac:dyDescent="0.25">
      <c r="A50" s="6">
        <v>20</v>
      </c>
      <c r="B50" s="127" t="s">
        <v>58</v>
      </c>
      <c r="C50" s="128"/>
      <c r="D50" s="11" t="s">
        <v>13</v>
      </c>
      <c r="E50" s="9">
        <v>47708</v>
      </c>
    </row>
    <row r="51" spans="1:10" ht="15" customHeight="1" x14ac:dyDescent="0.25">
      <c r="A51" s="6">
        <v>21</v>
      </c>
      <c r="B51" s="129" t="s">
        <v>59</v>
      </c>
      <c r="C51" s="130"/>
      <c r="D51" s="18" t="s">
        <v>13</v>
      </c>
      <c r="E51" s="17">
        <f>E50+E49+E48+E45+E42+E38</f>
        <v>97192</v>
      </c>
    </row>
    <row r="52" spans="1:10" ht="15" customHeight="1" x14ac:dyDescent="0.25">
      <c r="A52" s="6">
        <v>22</v>
      </c>
      <c r="B52" s="129" t="s">
        <v>60</v>
      </c>
      <c r="C52" s="130"/>
      <c r="D52" s="18" t="s">
        <v>13</v>
      </c>
      <c r="E52" s="19">
        <f>E51+E29</f>
        <v>208192</v>
      </c>
    </row>
    <row r="53" spans="1:10" ht="15" customHeight="1" x14ac:dyDescent="0.25">
      <c r="A53" s="6">
        <v>23</v>
      </c>
      <c r="B53" s="129" t="s">
        <v>61</v>
      </c>
      <c r="C53" s="130"/>
      <c r="D53" s="18" t="s">
        <v>13</v>
      </c>
      <c r="E53" s="19">
        <v>190835</v>
      </c>
    </row>
    <row r="55" spans="1:10" x14ac:dyDescent="0.25">
      <c r="A55" s="20"/>
      <c r="B55" s="131" t="s">
        <v>62</v>
      </c>
      <c r="C55" s="131"/>
      <c r="D55" s="21"/>
      <c r="E55" s="22"/>
      <c r="F55" s="23"/>
      <c r="G55" s="23"/>
      <c r="H55" s="23"/>
      <c r="I55" s="23"/>
      <c r="J55" s="23"/>
    </row>
    <row r="56" spans="1:10" x14ac:dyDescent="0.25">
      <c r="A56" s="20"/>
      <c r="B56" s="24" t="s">
        <v>63</v>
      </c>
      <c r="C56" s="25"/>
      <c r="D56" s="26" t="s">
        <v>64</v>
      </c>
      <c r="E56" s="22"/>
      <c r="F56" s="23"/>
      <c r="G56" s="23"/>
      <c r="H56" s="23"/>
      <c r="I56" s="23"/>
      <c r="J56" s="23"/>
    </row>
    <row r="57" spans="1:10" x14ac:dyDescent="0.25">
      <c r="A57" s="20"/>
      <c r="B57" s="24" t="s">
        <v>65</v>
      </c>
      <c r="C57" s="24"/>
      <c r="D57" s="21"/>
      <c r="E57" s="22"/>
      <c r="F57" s="23"/>
      <c r="G57" s="23"/>
      <c r="H57" s="23"/>
      <c r="I57" s="23"/>
      <c r="J57" s="23"/>
    </row>
    <row r="58" spans="1:10" x14ac:dyDescent="0.25">
      <c r="A58" s="20"/>
      <c r="B58" s="124" t="s">
        <v>66</v>
      </c>
      <c r="C58" s="124"/>
      <c r="D58" s="27"/>
      <c r="E58" s="22"/>
      <c r="F58" s="23"/>
      <c r="G58" s="23"/>
      <c r="H58" s="23"/>
      <c r="I58" s="23"/>
      <c r="J58" s="23"/>
    </row>
    <row r="59" spans="1:10" x14ac:dyDescent="0.25">
      <c r="A59" s="20"/>
      <c r="B59" s="28" t="s">
        <v>67</v>
      </c>
      <c r="C59" s="29"/>
      <c r="D59" s="27"/>
      <c r="E59" s="22"/>
      <c r="F59" s="23"/>
      <c r="G59" s="23"/>
      <c r="H59" s="23"/>
      <c r="I59" s="23"/>
      <c r="J59" s="23"/>
    </row>
    <row r="60" spans="1:10" x14ac:dyDescent="0.25">
      <c r="A60" s="20"/>
      <c r="B60" s="30" t="s">
        <v>67</v>
      </c>
      <c r="C60" s="29"/>
      <c r="D60" s="27"/>
      <c r="E60" s="22"/>
      <c r="F60" s="23"/>
      <c r="G60" s="23"/>
      <c r="H60" s="23"/>
      <c r="I60" s="23"/>
      <c r="J60" s="23"/>
    </row>
    <row r="61" spans="1:10" x14ac:dyDescent="0.25">
      <c r="A61" s="20"/>
      <c r="B61" s="30" t="s">
        <v>68</v>
      </c>
      <c r="C61" s="29"/>
      <c r="D61" s="27"/>
      <c r="E61" s="22"/>
      <c r="F61" s="23"/>
      <c r="G61" s="23"/>
      <c r="H61" s="23"/>
      <c r="I61" s="23"/>
      <c r="J61" s="23"/>
    </row>
  </sheetData>
  <mergeCells count="33">
    <mergeCell ref="B58:C58"/>
    <mergeCell ref="B49:C49"/>
    <mergeCell ref="B50:C50"/>
    <mergeCell ref="B51:C51"/>
    <mergeCell ref="B52:C52"/>
    <mergeCell ref="B53:C53"/>
    <mergeCell ref="B55:C55"/>
    <mergeCell ref="A39:A42"/>
    <mergeCell ref="B39:B42"/>
    <mergeCell ref="A43:A45"/>
    <mergeCell ref="B43:B45"/>
    <mergeCell ref="A46:A48"/>
    <mergeCell ref="B46:B48"/>
    <mergeCell ref="A30:A38"/>
    <mergeCell ref="B30:B38"/>
    <mergeCell ref="A14:A15"/>
    <mergeCell ref="B14:B15"/>
    <mergeCell ref="A16:A17"/>
    <mergeCell ref="B16:B17"/>
    <mergeCell ref="A18:A21"/>
    <mergeCell ref="B18:B21"/>
    <mergeCell ref="A22:A25"/>
    <mergeCell ref="B22:B25"/>
    <mergeCell ref="A26:A28"/>
    <mergeCell ref="B26:B28"/>
    <mergeCell ref="B29:C29"/>
    <mergeCell ref="A12:A13"/>
    <mergeCell ref="B12:B13"/>
    <mergeCell ref="A1:D1"/>
    <mergeCell ref="B2:C2"/>
    <mergeCell ref="B8:C8"/>
    <mergeCell ref="A9:A11"/>
    <mergeCell ref="B9:B1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13" workbookViewId="0">
      <selection activeCell="B12" sqref="B12:C12"/>
    </sheetView>
  </sheetViews>
  <sheetFormatPr defaultRowHeight="15" x14ac:dyDescent="0.25"/>
  <cols>
    <col min="1" max="1" width="6.42578125" style="31" bestFit="1" customWidth="1"/>
    <col min="2" max="2" width="32.5703125" style="32" customWidth="1"/>
    <col min="3" max="3" width="23.85546875" style="33" customWidth="1"/>
    <col min="4" max="4" width="9.140625" style="33" customWidth="1"/>
    <col min="5" max="5" width="13.42578125" style="10" customWidth="1"/>
    <col min="6" max="16384" width="9.140625" style="10"/>
  </cols>
  <sheetData>
    <row r="1" spans="1:5" x14ac:dyDescent="0.25">
      <c r="C1" s="132" t="s">
        <v>69</v>
      </c>
      <c r="D1" s="132"/>
      <c r="E1" s="132"/>
    </row>
    <row r="2" spans="1:5" x14ac:dyDescent="0.25">
      <c r="C2" s="132" t="s">
        <v>70</v>
      </c>
      <c r="D2" s="132"/>
      <c r="E2" s="132"/>
    </row>
    <row r="3" spans="1:5" x14ac:dyDescent="0.25">
      <c r="C3" s="132" t="s">
        <v>71</v>
      </c>
      <c r="D3" s="132"/>
      <c r="E3" s="132"/>
    </row>
    <row r="4" spans="1:5" x14ac:dyDescent="0.25">
      <c r="C4" s="132" t="s">
        <v>72</v>
      </c>
      <c r="D4" s="132"/>
      <c r="E4" s="132"/>
    </row>
    <row r="5" spans="1:5" s="2" customFormat="1" ht="24" customHeight="1" x14ac:dyDescent="0.2">
      <c r="A5" s="133" t="s">
        <v>73</v>
      </c>
      <c r="B5" s="133"/>
      <c r="C5" s="133"/>
      <c r="D5" s="133"/>
      <c r="E5" s="133"/>
    </row>
    <row r="6" spans="1:5" s="5" customFormat="1" ht="12.75" x14ac:dyDescent="0.2">
      <c r="A6" s="3" t="s">
        <v>1</v>
      </c>
      <c r="B6" s="118" t="s">
        <v>3</v>
      </c>
      <c r="C6" s="119"/>
      <c r="D6" s="4" t="s">
        <v>4</v>
      </c>
      <c r="E6" s="4" t="s">
        <v>74</v>
      </c>
    </row>
    <row r="7" spans="1:5" x14ac:dyDescent="0.25">
      <c r="A7" s="6">
        <v>1</v>
      </c>
      <c r="B7" s="7" t="s">
        <v>6</v>
      </c>
      <c r="C7" s="8" t="s">
        <v>7</v>
      </c>
      <c r="D7" s="8"/>
      <c r="E7" s="34"/>
    </row>
    <row r="8" spans="1:5" x14ac:dyDescent="0.25">
      <c r="A8" s="6">
        <v>2</v>
      </c>
      <c r="B8" s="7" t="s">
        <v>8</v>
      </c>
      <c r="C8" s="9">
        <v>19</v>
      </c>
      <c r="D8" s="9"/>
      <c r="E8" s="34"/>
    </row>
    <row r="9" spans="1:5" x14ac:dyDescent="0.25">
      <c r="A9" s="6">
        <v>3</v>
      </c>
      <c r="B9" s="7" t="s">
        <v>9</v>
      </c>
      <c r="C9" s="9">
        <v>9</v>
      </c>
      <c r="D9" s="9"/>
      <c r="E9" s="34"/>
    </row>
    <row r="10" spans="1:5" ht="15" customHeight="1" x14ac:dyDescent="0.25">
      <c r="A10" s="6">
        <v>4</v>
      </c>
      <c r="B10" s="7" t="s">
        <v>10</v>
      </c>
      <c r="C10" s="9">
        <v>2</v>
      </c>
      <c r="D10" s="9"/>
      <c r="E10" s="34"/>
    </row>
    <row r="11" spans="1:5" ht="15" customHeight="1" x14ac:dyDescent="0.25">
      <c r="A11" s="6">
        <v>5</v>
      </c>
      <c r="B11" s="7" t="s">
        <v>11</v>
      </c>
      <c r="C11" s="9" t="s">
        <v>12</v>
      </c>
      <c r="D11" s="9"/>
      <c r="E11" s="34"/>
    </row>
    <row r="12" spans="1:5" ht="15" customHeight="1" x14ac:dyDescent="0.25">
      <c r="A12" s="6">
        <v>6</v>
      </c>
      <c r="B12" s="120" t="s">
        <v>114</v>
      </c>
      <c r="C12" s="121"/>
      <c r="D12" s="6" t="s">
        <v>13</v>
      </c>
      <c r="E12" s="34"/>
    </row>
    <row r="13" spans="1:5" x14ac:dyDescent="0.25">
      <c r="A13" s="115">
        <v>7</v>
      </c>
      <c r="B13" s="116" t="s">
        <v>14</v>
      </c>
      <c r="C13" s="15" t="s">
        <v>75</v>
      </c>
      <c r="D13" s="11" t="s">
        <v>16</v>
      </c>
      <c r="E13" s="35"/>
    </row>
    <row r="14" spans="1:5" x14ac:dyDescent="0.25">
      <c r="A14" s="115"/>
      <c r="B14" s="116"/>
      <c r="C14" s="11" t="s">
        <v>17</v>
      </c>
      <c r="D14" s="11" t="s">
        <v>18</v>
      </c>
      <c r="E14" s="35"/>
    </row>
    <row r="15" spans="1:5" x14ac:dyDescent="0.25">
      <c r="A15" s="115"/>
      <c r="B15" s="116"/>
      <c r="C15" s="11" t="s">
        <v>19</v>
      </c>
      <c r="D15" s="11" t="s">
        <v>13</v>
      </c>
      <c r="E15" s="35"/>
    </row>
    <row r="16" spans="1:5" x14ac:dyDescent="0.25">
      <c r="A16" s="115">
        <v>8</v>
      </c>
      <c r="B16" s="116" t="s">
        <v>20</v>
      </c>
      <c r="C16" s="11" t="s">
        <v>76</v>
      </c>
      <c r="D16" s="11" t="s">
        <v>22</v>
      </c>
      <c r="E16" s="35" t="s">
        <v>77</v>
      </c>
    </row>
    <row r="17" spans="1:5" x14ac:dyDescent="0.25">
      <c r="A17" s="115"/>
      <c r="B17" s="116"/>
      <c r="C17" s="11" t="s">
        <v>19</v>
      </c>
      <c r="D17" s="11" t="s">
        <v>13</v>
      </c>
      <c r="E17" s="35">
        <f>23*360+48000</f>
        <v>56280</v>
      </c>
    </row>
    <row r="18" spans="1:5" ht="15" customHeight="1" x14ac:dyDescent="0.25">
      <c r="A18" s="115">
        <v>9</v>
      </c>
      <c r="B18" s="116" t="s">
        <v>23</v>
      </c>
      <c r="C18" s="11" t="s">
        <v>24</v>
      </c>
      <c r="D18" s="11" t="s">
        <v>18</v>
      </c>
      <c r="E18" s="35"/>
    </row>
    <row r="19" spans="1:5" x14ac:dyDescent="0.25">
      <c r="A19" s="115"/>
      <c r="B19" s="116"/>
      <c r="C19" s="11" t="s">
        <v>19</v>
      </c>
      <c r="D19" s="11" t="s">
        <v>13</v>
      </c>
      <c r="E19" s="35"/>
    </row>
    <row r="20" spans="1:5" ht="15" customHeight="1" x14ac:dyDescent="0.25">
      <c r="A20" s="115">
        <v>10</v>
      </c>
      <c r="B20" s="116" t="s">
        <v>25</v>
      </c>
      <c r="C20" s="11" t="s">
        <v>26</v>
      </c>
      <c r="D20" s="11" t="s">
        <v>18</v>
      </c>
      <c r="E20" s="35"/>
    </row>
    <row r="21" spans="1:5" x14ac:dyDescent="0.25">
      <c r="A21" s="115"/>
      <c r="B21" s="116"/>
      <c r="C21" s="11" t="s">
        <v>19</v>
      </c>
      <c r="D21" s="11" t="s">
        <v>13</v>
      </c>
      <c r="E21" s="35"/>
    </row>
    <row r="22" spans="1:5" ht="15" customHeight="1" x14ac:dyDescent="0.25">
      <c r="A22" s="115">
        <v>12</v>
      </c>
      <c r="B22" s="116" t="s">
        <v>27</v>
      </c>
      <c r="C22" s="11" t="s">
        <v>28</v>
      </c>
      <c r="D22" s="11" t="s">
        <v>18</v>
      </c>
      <c r="E22" s="35"/>
    </row>
    <row r="23" spans="1:5" x14ac:dyDescent="0.25">
      <c r="A23" s="115"/>
      <c r="B23" s="116"/>
      <c r="C23" s="11" t="s">
        <v>29</v>
      </c>
      <c r="D23" s="11" t="s">
        <v>18</v>
      </c>
      <c r="E23" s="35"/>
    </row>
    <row r="24" spans="1:5" x14ac:dyDescent="0.25">
      <c r="A24" s="115"/>
      <c r="B24" s="116"/>
      <c r="C24" s="11" t="s">
        <v>30</v>
      </c>
      <c r="D24" s="11" t="s">
        <v>18</v>
      </c>
      <c r="E24" s="35"/>
    </row>
    <row r="25" spans="1:5" x14ac:dyDescent="0.25">
      <c r="A25" s="115"/>
      <c r="B25" s="116"/>
      <c r="C25" s="11" t="s">
        <v>19</v>
      </c>
      <c r="D25" s="11" t="s">
        <v>13</v>
      </c>
      <c r="E25" s="35"/>
    </row>
    <row r="26" spans="1:5" ht="15" customHeight="1" x14ac:dyDescent="0.25">
      <c r="A26" s="115">
        <v>13</v>
      </c>
      <c r="B26" s="116" t="s">
        <v>31</v>
      </c>
      <c r="C26" s="11" t="s">
        <v>32</v>
      </c>
      <c r="D26" s="11" t="s">
        <v>33</v>
      </c>
      <c r="E26" s="35">
        <v>1</v>
      </c>
    </row>
    <row r="27" spans="1:5" x14ac:dyDescent="0.25">
      <c r="A27" s="115"/>
      <c r="B27" s="116"/>
      <c r="C27" s="11" t="s">
        <v>34</v>
      </c>
      <c r="D27" s="11" t="s">
        <v>18</v>
      </c>
      <c r="E27" s="35"/>
    </row>
    <row r="28" spans="1:5" x14ac:dyDescent="0.25">
      <c r="A28" s="115"/>
      <c r="B28" s="116"/>
      <c r="C28" s="11" t="s">
        <v>35</v>
      </c>
      <c r="D28" s="11" t="s">
        <v>22</v>
      </c>
      <c r="E28" s="35"/>
    </row>
    <row r="29" spans="1:5" x14ac:dyDescent="0.25">
      <c r="A29" s="115"/>
      <c r="B29" s="116"/>
      <c r="C29" s="11" t="s">
        <v>19</v>
      </c>
      <c r="D29" s="11" t="s">
        <v>13</v>
      </c>
      <c r="E29" s="35">
        <v>85000</v>
      </c>
    </row>
    <row r="30" spans="1:5" ht="15" customHeight="1" x14ac:dyDescent="0.25">
      <c r="A30" s="115">
        <v>14</v>
      </c>
      <c r="B30" s="116" t="s">
        <v>36</v>
      </c>
      <c r="C30" s="11" t="s">
        <v>37</v>
      </c>
      <c r="D30" s="11" t="s">
        <v>16</v>
      </c>
      <c r="E30" s="35"/>
    </row>
    <row r="31" spans="1:5" x14ac:dyDescent="0.25">
      <c r="A31" s="115"/>
      <c r="B31" s="116"/>
      <c r="C31" s="11" t="s">
        <v>38</v>
      </c>
      <c r="D31" s="11" t="s">
        <v>18</v>
      </c>
      <c r="E31" s="35"/>
    </row>
    <row r="32" spans="1:5" x14ac:dyDescent="0.25">
      <c r="A32" s="115"/>
      <c r="B32" s="116"/>
      <c r="C32" s="11" t="s">
        <v>39</v>
      </c>
      <c r="D32" s="11" t="s">
        <v>13</v>
      </c>
      <c r="E32" s="35">
        <f>E30*400</f>
        <v>0</v>
      </c>
    </row>
    <row r="33" spans="1:5" ht="15" customHeight="1" x14ac:dyDescent="0.25">
      <c r="A33" s="6">
        <v>15</v>
      </c>
      <c r="B33" s="122" t="s">
        <v>40</v>
      </c>
      <c r="C33" s="123"/>
      <c r="D33" s="9" t="s">
        <v>13</v>
      </c>
      <c r="E33" s="35">
        <f>E32+E29+E25+E21+E17+E15</f>
        <v>141280</v>
      </c>
    </row>
    <row r="34" spans="1:5" ht="15" customHeight="1" x14ac:dyDescent="0.25">
      <c r="A34" s="115">
        <v>16</v>
      </c>
      <c r="B34" s="116" t="s">
        <v>41</v>
      </c>
      <c r="C34" s="13" t="s">
        <v>42</v>
      </c>
      <c r="D34" s="13" t="s">
        <v>18</v>
      </c>
      <c r="E34" s="35"/>
    </row>
    <row r="35" spans="1:5" x14ac:dyDescent="0.25">
      <c r="A35" s="115"/>
      <c r="B35" s="116"/>
      <c r="C35" s="13" t="s">
        <v>43</v>
      </c>
      <c r="D35" s="13" t="s">
        <v>18</v>
      </c>
      <c r="E35" s="35"/>
    </row>
    <row r="36" spans="1:5" x14ac:dyDescent="0.25">
      <c r="A36" s="115"/>
      <c r="B36" s="116"/>
      <c r="C36" s="14" t="s">
        <v>44</v>
      </c>
      <c r="D36" s="14" t="s">
        <v>22</v>
      </c>
      <c r="E36" s="35">
        <v>30</v>
      </c>
    </row>
    <row r="37" spans="1:5" x14ac:dyDescent="0.25">
      <c r="A37" s="115"/>
      <c r="B37" s="116"/>
      <c r="C37" s="13" t="s">
        <v>45</v>
      </c>
      <c r="D37" s="13" t="s">
        <v>18</v>
      </c>
      <c r="E37" s="35"/>
    </row>
    <row r="38" spans="1:5" x14ac:dyDescent="0.25">
      <c r="A38" s="115"/>
      <c r="B38" s="116"/>
      <c r="C38" s="13" t="s">
        <v>46</v>
      </c>
      <c r="D38" s="13" t="s">
        <v>18</v>
      </c>
      <c r="E38" s="35"/>
    </row>
    <row r="39" spans="1:5" x14ac:dyDescent="0.25">
      <c r="A39" s="115"/>
      <c r="B39" s="116"/>
      <c r="C39" s="13" t="s">
        <v>47</v>
      </c>
      <c r="D39" s="13" t="s">
        <v>18</v>
      </c>
      <c r="E39" s="35"/>
    </row>
    <row r="40" spans="1:5" x14ac:dyDescent="0.25">
      <c r="A40" s="115"/>
      <c r="B40" s="116"/>
      <c r="C40" s="11" t="s">
        <v>48</v>
      </c>
      <c r="D40" s="11" t="s">
        <v>22</v>
      </c>
      <c r="E40" s="35"/>
    </row>
    <row r="41" spans="1:5" x14ac:dyDescent="0.25">
      <c r="A41" s="115"/>
      <c r="B41" s="116"/>
      <c r="C41" s="11" t="s">
        <v>49</v>
      </c>
      <c r="D41" s="11" t="s">
        <v>22</v>
      </c>
      <c r="E41" s="35"/>
    </row>
    <row r="42" spans="1:5" x14ac:dyDescent="0.25">
      <c r="A42" s="115"/>
      <c r="B42" s="116"/>
      <c r="C42" s="11" t="s">
        <v>19</v>
      </c>
      <c r="D42" s="11" t="s">
        <v>13</v>
      </c>
      <c r="E42" s="35">
        <f>36000</f>
        <v>36000</v>
      </c>
    </row>
    <row r="43" spans="1:5" x14ac:dyDescent="0.25">
      <c r="A43" s="115">
        <v>17</v>
      </c>
      <c r="B43" s="116" t="s">
        <v>50</v>
      </c>
      <c r="C43" s="11" t="s">
        <v>51</v>
      </c>
      <c r="D43" s="11" t="s">
        <v>18</v>
      </c>
      <c r="E43" s="35"/>
    </row>
    <row r="44" spans="1:5" x14ac:dyDescent="0.25">
      <c r="A44" s="115"/>
      <c r="B44" s="116"/>
      <c r="C44" s="13" t="s">
        <v>78</v>
      </c>
      <c r="D44" s="13" t="s">
        <v>18</v>
      </c>
      <c r="E44" s="35"/>
    </row>
    <row r="45" spans="1:5" x14ac:dyDescent="0.25">
      <c r="A45" s="115"/>
      <c r="B45" s="116"/>
      <c r="C45" s="11" t="s">
        <v>79</v>
      </c>
      <c r="D45" s="11" t="s">
        <v>22</v>
      </c>
      <c r="E45" s="35">
        <v>50</v>
      </c>
    </row>
    <row r="46" spans="1:5" x14ac:dyDescent="0.25">
      <c r="A46" s="115"/>
      <c r="B46" s="116"/>
      <c r="C46" s="11" t="s">
        <v>19</v>
      </c>
      <c r="D46" s="11" t="s">
        <v>13</v>
      </c>
      <c r="E46" s="35">
        <f>850*E45</f>
        <v>42500</v>
      </c>
    </row>
    <row r="47" spans="1:5" x14ac:dyDescent="0.25">
      <c r="A47" s="115">
        <v>18</v>
      </c>
      <c r="B47" s="116" t="s">
        <v>52</v>
      </c>
      <c r="C47" s="11" t="s">
        <v>53</v>
      </c>
      <c r="D47" s="11" t="s">
        <v>18</v>
      </c>
      <c r="E47" s="35"/>
    </row>
    <row r="48" spans="1:5" x14ac:dyDescent="0.25">
      <c r="A48" s="115"/>
      <c r="B48" s="116"/>
      <c r="C48" s="15" t="s">
        <v>54</v>
      </c>
      <c r="D48" s="15" t="s">
        <v>22</v>
      </c>
      <c r="E48" s="35"/>
    </row>
    <row r="49" spans="1:5" x14ac:dyDescent="0.25">
      <c r="A49" s="115"/>
      <c r="B49" s="116"/>
      <c r="C49" s="11" t="s">
        <v>19</v>
      </c>
      <c r="D49" s="11" t="s">
        <v>13</v>
      </c>
      <c r="E49" s="35"/>
    </row>
    <row r="50" spans="1:5" ht="15" customHeight="1" x14ac:dyDescent="0.25">
      <c r="A50" s="115">
        <v>19</v>
      </c>
      <c r="B50" s="116" t="s">
        <v>55</v>
      </c>
      <c r="C50" s="15" t="s">
        <v>56</v>
      </c>
      <c r="D50" s="15" t="s">
        <v>18</v>
      </c>
      <c r="E50" s="35"/>
    </row>
    <row r="51" spans="1:5" x14ac:dyDescent="0.25">
      <c r="A51" s="115"/>
      <c r="B51" s="116"/>
      <c r="C51" s="15" t="s">
        <v>54</v>
      </c>
      <c r="D51" s="15" t="s">
        <v>22</v>
      </c>
      <c r="E51" s="35">
        <v>45</v>
      </c>
    </row>
    <row r="52" spans="1:5" x14ac:dyDescent="0.25">
      <c r="A52" s="115"/>
      <c r="B52" s="116"/>
      <c r="C52" s="11" t="s">
        <v>19</v>
      </c>
      <c r="D52" s="11" t="s">
        <v>13</v>
      </c>
      <c r="E52" s="35">
        <f>E51*850</f>
        <v>38250</v>
      </c>
    </row>
    <row r="53" spans="1:5" ht="27.75" customHeight="1" x14ac:dyDescent="0.25">
      <c r="A53" s="6"/>
      <c r="B53" s="125" t="s">
        <v>57</v>
      </c>
      <c r="C53" s="126"/>
      <c r="D53" s="16" t="s">
        <v>13</v>
      </c>
      <c r="E53" s="35">
        <f>E57*0.1</f>
        <v>15382.900000000001</v>
      </c>
    </row>
    <row r="54" spans="1:5" ht="15" customHeight="1" x14ac:dyDescent="0.25">
      <c r="A54" s="6">
        <v>20</v>
      </c>
      <c r="B54" s="127" t="s">
        <v>58</v>
      </c>
      <c r="C54" s="128"/>
      <c r="D54" s="11" t="s">
        <v>13</v>
      </c>
      <c r="E54" s="35">
        <f>E57*0.25</f>
        <v>38457.25</v>
      </c>
    </row>
    <row r="55" spans="1:5" ht="15" customHeight="1" x14ac:dyDescent="0.25">
      <c r="A55" s="6">
        <v>21</v>
      </c>
      <c r="B55" s="129" t="s">
        <v>59</v>
      </c>
      <c r="C55" s="130"/>
      <c r="D55" s="18" t="s">
        <v>13</v>
      </c>
      <c r="E55" s="35">
        <f>E54+E53+E52+E49+E46+E42</f>
        <v>170590.15</v>
      </c>
    </row>
    <row r="56" spans="1:5" ht="15" customHeight="1" x14ac:dyDescent="0.25">
      <c r="A56" s="6">
        <v>22</v>
      </c>
      <c r="B56" s="135" t="s">
        <v>80</v>
      </c>
      <c r="C56" s="136"/>
      <c r="D56" s="18" t="s">
        <v>13</v>
      </c>
      <c r="E56" s="35">
        <f>E55+E33</f>
        <v>311870.15000000002</v>
      </c>
    </row>
    <row r="57" spans="1:5" ht="15" customHeight="1" x14ac:dyDescent="0.25">
      <c r="A57" s="6">
        <v>23</v>
      </c>
      <c r="B57" s="125" t="s">
        <v>81</v>
      </c>
      <c r="C57" s="126"/>
      <c r="D57" s="18" t="s">
        <v>13</v>
      </c>
      <c r="E57" s="35">
        <v>153829</v>
      </c>
    </row>
    <row r="58" spans="1:5" x14ac:dyDescent="0.25">
      <c r="B58" s="137" t="s">
        <v>82</v>
      </c>
      <c r="C58" s="137"/>
      <c r="D58" s="21"/>
      <c r="E58" s="22"/>
    </row>
    <row r="59" spans="1:5" x14ac:dyDescent="0.25">
      <c r="B59" s="24" t="s">
        <v>83</v>
      </c>
      <c r="C59" s="25"/>
      <c r="D59" s="134" t="s">
        <v>84</v>
      </c>
      <c r="E59" s="134"/>
    </row>
    <row r="60" spans="1:5" x14ac:dyDescent="0.25">
      <c r="B60" s="24" t="s">
        <v>85</v>
      </c>
      <c r="C60" s="25"/>
      <c r="D60" s="134" t="s">
        <v>86</v>
      </c>
      <c r="E60" s="134"/>
    </row>
    <row r="61" spans="1:5" x14ac:dyDescent="0.25">
      <c r="B61" s="24" t="s">
        <v>65</v>
      </c>
      <c r="C61" s="24"/>
      <c r="D61" s="21"/>
      <c r="E61" s="23"/>
    </row>
    <row r="62" spans="1:5" x14ac:dyDescent="0.25">
      <c r="B62" s="124" t="s">
        <v>66</v>
      </c>
      <c r="C62" s="124"/>
      <c r="D62" s="27"/>
      <c r="E62" s="23"/>
    </row>
    <row r="63" spans="1:5" x14ac:dyDescent="0.25">
      <c r="B63" s="28" t="s">
        <v>67</v>
      </c>
      <c r="C63" s="29"/>
      <c r="D63" s="27"/>
      <c r="E63" s="23"/>
    </row>
    <row r="64" spans="1:5" x14ac:dyDescent="0.25">
      <c r="B64" s="30" t="s">
        <v>67</v>
      </c>
      <c r="C64" s="29"/>
      <c r="D64" s="27"/>
      <c r="E64" s="23"/>
    </row>
    <row r="65" spans="2:5" x14ac:dyDescent="0.25">
      <c r="B65" s="30" t="s">
        <v>68</v>
      </c>
      <c r="C65" s="29"/>
      <c r="D65" s="27"/>
      <c r="E65" s="23"/>
    </row>
  </sheetData>
  <mergeCells count="39">
    <mergeCell ref="B62:C62"/>
    <mergeCell ref="B55:C55"/>
    <mergeCell ref="B56:C56"/>
    <mergeCell ref="B57:C57"/>
    <mergeCell ref="B58:C58"/>
    <mergeCell ref="D59:E59"/>
    <mergeCell ref="D60:E60"/>
    <mergeCell ref="A47:A49"/>
    <mergeCell ref="B47:B49"/>
    <mergeCell ref="A50:A52"/>
    <mergeCell ref="B50:B52"/>
    <mergeCell ref="B53:C53"/>
    <mergeCell ref="B54:C54"/>
    <mergeCell ref="A43:A46"/>
    <mergeCell ref="B43:B46"/>
    <mergeCell ref="A20:A21"/>
    <mergeCell ref="B20:B21"/>
    <mergeCell ref="A22:A25"/>
    <mergeCell ref="B22:B25"/>
    <mergeCell ref="A26:A29"/>
    <mergeCell ref="B26:B29"/>
    <mergeCell ref="A30:A32"/>
    <mergeCell ref="B30:B32"/>
    <mergeCell ref="B33:C33"/>
    <mergeCell ref="A34:A42"/>
    <mergeCell ref="B34:B42"/>
    <mergeCell ref="A18:A19"/>
    <mergeCell ref="B18:B19"/>
    <mergeCell ref="C1:E1"/>
    <mergeCell ref="C2:E2"/>
    <mergeCell ref="C3:E3"/>
    <mergeCell ref="C4:E4"/>
    <mergeCell ref="A5:E5"/>
    <mergeCell ref="B6:C6"/>
    <mergeCell ref="B12:C12"/>
    <mergeCell ref="A13:A15"/>
    <mergeCell ref="B13:B15"/>
    <mergeCell ref="A16:A17"/>
    <mergeCell ref="B16:B17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34" workbookViewId="0">
      <selection activeCell="H48" sqref="H48"/>
    </sheetView>
  </sheetViews>
  <sheetFormatPr defaultRowHeight="15" x14ac:dyDescent="0.25"/>
  <cols>
    <col min="1" max="1" width="6.42578125" style="31" bestFit="1" customWidth="1"/>
    <col min="2" max="2" width="42.42578125" style="32" customWidth="1"/>
    <col min="3" max="3" width="23.85546875" style="33" customWidth="1"/>
    <col min="4" max="4" width="9.140625" style="33" customWidth="1"/>
    <col min="5" max="5" width="12" style="10" customWidth="1"/>
    <col min="6" max="6" width="12.85546875" style="10" hidden="1" customWidth="1"/>
    <col min="7" max="7" width="10.5703125" style="10" bestFit="1" customWidth="1"/>
    <col min="8" max="16384" width="9.140625" style="10"/>
  </cols>
  <sheetData>
    <row r="1" spans="1:8" x14ac:dyDescent="0.25">
      <c r="C1" s="132" t="s">
        <v>69</v>
      </c>
      <c r="D1" s="132"/>
      <c r="E1" s="132"/>
      <c r="F1" s="132"/>
    </row>
    <row r="2" spans="1:8" x14ac:dyDescent="0.25">
      <c r="C2" s="132" t="s">
        <v>70</v>
      </c>
      <c r="D2" s="132"/>
      <c r="E2" s="132"/>
      <c r="F2" s="132"/>
    </row>
    <row r="3" spans="1:8" x14ac:dyDescent="0.25">
      <c r="C3" s="132" t="s">
        <v>71</v>
      </c>
      <c r="D3" s="132"/>
      <c r="E3" s="132"/>
      <c r="F3" s="132"/>
    </row>
    <row r="4" spans="1:8" x14ac:dyDescent="0.25">
      <c r="C4" s="138" t="s">
        <v>87</v>
      </c>
      <c r="D4" s="132"/>
      <c r="E4" s="132"/>
      <c r="F4" s="132"/>
    </row>
    <row r="5" spans="1:8" s="2" customFormat="1" ht="24" customHeight="1" thickBot="1" x14ac:dyDescent="0.25">
      <c r="A5" s="139" t="s">
        <v>88</v>
      </c>
      <c r="B5" s="139"/>
      <c r="C5" s="139"/>
      <c r="D5" s="139"/>
      <c r="E5" s="139"/>
    </row>
    <row r="6" spans="1:8" s="5" customFormat="1" ht="26.25" thickBot="1" x14ac:dyDescent="0.25">
      <c r="A6" s="3" t="s">
        <v>1</v>
      </c>
      <c r="B6" s="118" t="s">
        <v>3</v>
      </c>
      <c r="C6" s="119"/>
      <c r="D6" s="4" t="s">
        <v>4</v>
      </c>
      <c r="E6" s="36" t="s">
        <v>89</v>
      </c>
      <c r="F6" s="37" t="s">
        <v>90</v>
      </c>
    </row>
    <row r="7" spans="1:8" s="5" customFormat="1" x14ac:dyDescent="0.25">
      <c r="A7" s="38">
        <v>1</v>
      </c>
      <c r="B7" s="39" t="s">
        <v>6</v>
      </c>
      <c r="C7" s="40" t="s">
        <v>7</v>
      </c>
      <c r="D7" s="40"/>
      <c r="E7" s="41"/>
      <c r="F7" s="42"/>
      <c r="G7" s="43"/>
      <c r="H7" s="43"/>
    </row>
    <row r="8" spans="1:8" s="5" customFormat="1" x14ac:dyDescent="0.25">
      <c r="A8" s="44">
        <v>2</v>
      </c>
      <c r="B8" s="39" t="s">
        <v>91</v>
      </c>
      <c r="C8" s="45" t="s">
        <v>92</v>
      </c>
      <c r="D8" s="41"/>
      <c r="E8" s="41"/>
      <c r="F8" s="42"/>
      <c r="G8" s="43"/>
      <c r="H8" s="43"/>
    </row>
    <row r="9" spans="1:8" s="5" customFormat="1" x14ac:dyDescent="0.25">
      <c r="A9" s="44">
        <v>5</v>
      </c>
      <c r="B9" s="46" t="s">
        <v>11</v>
      </c>
      <c r="C9" s="47" t="s">
        <v>12</v>
      </c>
      <c r="D9" s="41"/>
      <c r="E9" s="41"/>
      <c r="F9" s="42"/>
      <c r="G9" s="43"/>
      <c r="H9" s="43"/>
    </row>
    <row r="10" spans="1:8" s="5" customFormat="1" x14ac:dyDescent="0.25">
      <c r="A10" s="44"/>
      <c r="B10" s="39" t="s">
        <v>0</v>
      </c>
      <c r="C10" s="39"/>
      <c r="D10" s="48" t="s">
        <v>16</v>
      </c>
      <c r="E10" s="49">
        <v>4146.5</v>
      </c>
      <c r="F10" s="42"/>
      <c r="G10" s="43"/>
      <c r="H10" s="43"/>
    </row>
    <row r="11" spans="1:8" s="5" customFormat="1" x14ac:dyDescent="0.25">
      <c r="A11" s="44"/>
      <c r="B11" s="140" t="s">
        <v>93</v>
      </c>
      <c r="C11" s="141"/>
      <c r="D11" s="48" t="s">
        <v>13</v>
      </c>
      <c r="E11" s="50">
        <v>64768</v>
      </c>
      <c r="F11" s="42"/>
      <c r="G11" s="43"/>
      <c r="H11" s="43"/>
    </row>
    <row r="12" spans="1:8" s="5" customFormat="1" x14ac:dyDescent="0.25">
      <c r="A12" s="44"/>
      <c r="B12" s="140" t="s">
        <v>94</v>
      </c>
      <c r="C12" s="141"/>
      <c r="D12" s="47" t="s">
        <v>13</v>
      </c>
      <c r="E12" s="51">
        <f>E10*4.94*12</f>
        <v>245804.52000000002</v>
      </c>
      <c r="F12" s="42"/>
      <c r="G12" s="43"/>
      <c r="H12" s="43"/>
    </row>
    <row r="13" spans="1:8" s="5" customFormat="1" x14ac:dyDescent="0.25">
      <c r="A13" s="44"/>
      <c r="B13" s="140" t="s">
        <v>95</v>
      </c>
      <c r="C13" s="141"/>
      <c r="D13" s="47" t="s">
        <v>13</v>
      </c>
      <c r="E13" s="51">
        <f>E12-E11</f>
        <v>181036.52000000002</v>
      </c>
      <c r="F13" s="42"/>
      <c r="G13" s="43"/>
      <c r="H13" s="43"/>
    </row>
    <row r="14" spans="1:8" s="5" customFormat="1" ht="15.75" thickBot="1" x14ac:dyDescent="0.3">
      <c r="A14" s="52">
        <v>6</v>
      </c>
      <c r="B14" s="142" t="s">
        <v>96</v>
      </c>
      <c r="C14" s="143"/>
      <c r="D14" s="53" t="s">
        <v>13</v>
      </c>
      <c r="E14" s="54">
        <f>E58</f>
        <v>181914.60800000001</v>
      </c>
      <c r="F14" s="55"/>
      <c r="G14" s="56"/>
      <c r="H14" s="23"/>
    </row>
    <row r="15" spans="1:8" x14ac:dyDescent="0.25">
      <c r="A15" s="115">
        <v>7</v>
      </c>
      <c r="B15" s="116" t="s">
        <v>97</v>
      </c>
      <c r="C15" s="15" t="s">
        <v>75</v>
      </c>
      <c r="D15" s="11" t="s">
        <v>16</v>
      </c>
      <c r="E15" s="35"/>
      <c r="F15" s="34"/>
    </row>
    <row r="16" spans="1:8" x14ac:dyDescent="0.25">
      <c r="A16" s="115"/>
      <c r="B16" s="116"/>
      <c r="C16" s="11" t="s">
        <v>17</v>
      </c>
      <c r="D16" s="11" t="s">
        <v>18</v>
      </c>
      <c r="E16" s="35"/>
      <c r="F16" s="34"/>
    </row>
    <row r="17" spans="1:6" x14ac:dyDescent="0.25">
      <c r="A17" s="115"/>
      <c r="B17" s="116"/>
      <c r="C17" s="11" t="s">
        <v>19</v>
      </c>
      <c r="D17" s="11" t="s">
        <v>13</v>
      </c>
      <c r="E17" s="35"/>
      <c r="F17" s="34"/>
    </row>
    <row r="18" spans="1:6" x14ac:dyDescent="0.25">
      <c r="A18" s="115">
        <v>8</v>
      </c>
      <c r="B18" s="116" t="s">
        <v>20</v>
      </c>
      <c r="C18" s="11" t="s">
        <v>76</v>
      </c>
      <c r="D18" s="11" t="s">
        <v>22</v>
      </c>
      <c r="E18" s="35"/>
      <c r="F18" s="34"/>
    </row>
    <row r="19" spans="1:6" x14ac:dyDescent="0.25">
      <c r="A19" s="115"/>
      <c r="B19" s="116"/>
      <c r="C19" s="11" t="s">
        <v>19</v>
      </c>
      <c r="D19" s="11" t="s">
        <v>13</v>
      </c>
      <c r="E19" s="35">
        <f>E13*0.1</f>
        <v>18103.652000000002</v>
      </c>
      <c r="F19" s="34"/>
    </row>
    <row r="20" spans="1:6" ht="15" customHeight="1" x14ac:dyDescent="0.25">
      <c r="A20" s="115">
        <v>9</v>
      </c>
      <c r="B20" s="116" t="s">
        <v>23</v>
      </c>
      <c r="C20" s="11" t="s">
        <v>24</v>
      </c>
      <c r="D20" s="11" t="s">
        <v>18</v>
      </c>
      <c r="E20" s="35"/>
      <c r="F20" s="34"/>
    </row>
    <row r="21" spans="1:6" x14ac:dyDescent="0.25">
      <c r="A21" s="115"/>
      <c r="B21" s="116"/>
      <c r="C21" s="11" t="s">
        <v>19</v>
      </c>
      <c r="D21" s="11" t="s">
        <v>13</v>
      </c>
      <c r="E21" s="35"/>
      <c r="F21" s="34"/>
    </row>
    <row r="22" spans="1:6" ht="15" customHeight="1" x14ac:dyDescent="0.25">
      <c r="A22" s="115">
        <v>10</v>
      </c>
      <c r="B22" s="116" t="s">
        <v>25</v>
      </c>
      <c r="C22" s="11" t="s">
        <v>26</v>
      </c>
      <c r="D22" s="11" t="s">
        <v>18</v>
      </c>
      <c r="E22" s="35"/>
      <c r="F22" s="34"/>
    </row>
    <row r="23" spans="1:6" x14ac:dyDescent="0.25">
      <c r="A23" s="115"/>
      <c r="B23" s="116"/>
      <c r="C23" s="11" t="s">
        <v>19</v>
      </c>
      <c r="D23" s="11" t="s">
        <v>13</v>
      </c>
      <c r="E23" s="35"/>
      <c r="F23" s="34"/>
    </row>
    <row r="24" spans="1:6" ht="15" customHeight="1" x14ac:dyDescent="0.25">
      <c r="A24" s="115">
        <v>12</v>
      </c>
      <c r="B24" s="116" t="s">
        <v>27</v>
      </c>
      <c r="C24" s="11" t="s">
        <v>28</v>
      </c>
      <c r="D24" s="11" t="s">
        <v>18</v>
      </c>
      <c r="E24" s="35"/>
      <c r="F24" s="34"/>
    </row>
    <row r="25" spans="1:6" x14ac:dyDescent="0.25">
      <c r="A25" s="115"/>
      <c r="B25" s="116"/>
      <c r="C25" s="11" t="s">
        <v>29</v>
      </c>
      <c r="D25" s="11" t="s">
        <v>18</v>
      </c>
      <c r="E25" s="35"/>
      <c r="F25" s="34"/>
    </row>
    <row r="26" spans="1:6" x14ac:dyDescent="0.25">
      <c r="A26" s="115"/>
      <c r="B26" s="116"/>
      <c r="C26" s="11" t="s">
        <v>30</v>
      </c>
      <c r="D26" s="11" t="s">
        <v>18</v>
      </c>
      <c r="E26" s="35"/>
      <c r="F26" s="34"/>
    </row>
    <row r="27" spans="1:6" x14ac:dyDescent="0.25">
      <c r="A27" s="115"/>
      <c r="B27" s="116"/>
      <c r="C27" s="11" t="s">
        <v>19</v>
      </c>
      <c r="D27" s="11" t="s">
        <v>13</v>
      </c>
      <c r="E27" s="35"/>
      <c r="F27" s="34"/>
    </row>
    <row r="28" spans="1:6" ht="15" customHeight="1" x14ac:dyDescent="0.25">
      <c r="A28" s="115">
        <v>13</v>
      </c>
      <c r="B28" s="116" t="s">
        <v>31</v>
      </c>
      <c r="C28" s="11" t="s">
        <v>32</v>
      </c>
      <c r="D28" s="11" t="s">
        <v>33</v>
      </c>
      <c r="E28" s="35"/>
      <c r="F28" s="34"/>
    </row>
    <row r="29" spans="1:6" x14ac:dyDescent="0.25">
      <c r="A29" s="115"/>
      <c r="B29" s="116"/>
      <c r="C29" s="11" t="s">
        <v>34</v>
      </c>
      <c r="D29" s="11" t="s">
        <v>18</v>
      </c>
      <c r="E29" s="35"/>
      <c r="F29" s="34"/>
    </row>
    <row r="30" spans="1:6" x14ac:dyDescent="0.25">
      <c r="A30" s="115"/>
      <c r="B30" s="116"/>
      <c r="C30" s="11" t="s">
        <v>35</v>
      </c>
      <c r="D30" s="11" t="s">
        <v>22</v>
      </c>
      <c r="E30" s="35"/>
      <c r="F30" s="34"/>
    </row>
    <row r="31" spans="1:6" x14ac:dyDescent="0.25">
      <c r="A31" s="115"/>
      <c r="B31" s="116"/>
      <c r="C31" s="11" t="s">
        <v>19</v>
      </c>
      <c r="D31" s="11" t="s">
        <v>13</v>
      </c>
      <c r="E31" s="35"/>
      <c r="F31" s="34"/>
    </row>
    <row r="32" spans="1:6" ht="15" customHeight="1" x14ac:dyDescent="0.25">
      <c r="A32" s="115">
        <v>14</v>
      </c>
      <c r="B32" s="116" t="s">
        <v>36</v>
      </c>
      <c r="C32" s="11" t="s">
        <v>37</v>
      </c>
      <c r="D32" s="11" t="s">
        <v>16</v>
      </c>
      <c r="E32" s="35"/>
      <c r="F32" s="34"/>
    </row>
    <row r="33" spans="1:6" x14ac:dyDescent="0.25">
      <c r="A33" s="115"/>
      <c r="B33" s="116"/>
      <c r="C33" s="11" t="s">
        <v>38</v>
      </c>
      <c r="D33" s="11" t="s">
        <v>18</v>
      </c>
      <c r="E33" s="35"/>
      <c r="F33" s="34"/>
    </row>
    <row r="34" spans="1:6" x14ac:dyDescent="0.25">
      <c r="A34" s="115"/>
      <c r="B34" s="116"/>
      <c r="C34" s="11" t="s">
        <v>39</v>
      </c>
      <c r="D34" s="11" t="s">
        <v>13</v>
      </c>
      <c r="E34" s="35">
        <f>E32*400</f>
        <v>0</v>
      </c>
      <c r="F34" s="34"/>
    </row>
    <row r="35" spans="1:6" ht="15" customHeight="1" x14ac:dyDescent="0.25">
      <c r="A35" s="6">
        <v>15</v>
      </c>
      <c r="B35" s="122" t="s">
        <v>40</v>
      </c>
      <c r="C35" s="123"/>
      <c r="D35" s="9" t="s">
        <v>13</v>
      </c>
      <c r="E35" s="35">
        <f>E34+E31+E27+E23+E19+E17</f>
        <v>18103.652000000002</v>
      </c>
      <c r="F35" s="57"/>
    </row>
    <row r="36" spans="1:6" ht="15" customHeight="1" x14ac:dyDescent="0.25">
      <c r="A36" s="115">
        <v>16</v>
      </c>
      <c r="B36" s="116" t="s">
        <v>41</v>
      </c>
      <c r="C36" s="13" t="s">
        <v>42</v>
      </c>
      <c r="D36" s="13" t="s">
        <v>18</v>
      </c>
      <c r="E36" s="35"/>
      <c r="F36" s="57"/>
    </row>
    <row r="37" spans="1:6" x14ac:dyDescent="0.25">
      <c r="A37" s="115"/>
      <c r="B37" s="116"/>
      <c r="C37" s="13" t="s">
        <v>43</v>
      </c>
      <c r="D37" s="13" t="s">
        <v>18</v>
      </c>
      <c r="E37" s="35"/>
      <c r="F37" s="57"/>
    </row>
    <row r="38" spans="1:6" x14ac:dyDescent="0.25">
      <c r="A38" s="115"/>
      <c r="B38" s="116"/>
      <c r="C38" s="14" t="s">
        <v>44</v>
      </c>
      <c r="D38" s="14" t="s">
        <v>22</v>
      </c>
      <c r="E38" s="35"/>
      <c r="F38" s="57"/>
    </row>
    <row r="39" spans="1:6" x14ac:dyDescent="0.25">
      <c r="A39" s="115"/>
      <c r="B39" s="116"/>
      <c r="C39" s="13" t="s">
        <v>45</v>
      </c>
      <c r="D39" s="13" t="s">
        <v>18</v>
      </c>
      <c r="E39" s="35"/>
      <c r="F39" s="57"/>
    </row>
    <row r="40" spans="1:6" x14ac:dyDescent="0.25">
      <c r="A40" s="115"/>
      <c r="B40" s="116"/>
      <c r="C40" s="13" t="s">
        <v>46</v>
      </c>
      <c r="D40" s="13" t="s">
        <v>18</v>
      </c>
      <c r="E40" s="35">
        <v>20</v>
      </c>
      <c r="F40" s="57"/>
    </row>
    <row r="41" spans="1:6" x14ac:dyDescent="0.25">
      <c r="A41" s="115"/>
      <c r="B41" s="116"/>
      <c r="C41" s="13" t="s">
        <v>47</v>
      </c>
      <c r="D41" s="13" t="s">
        <v>18</v>
      </c>
      <c r="E41" s="35"/>
      <c r="F41" s="34"/>
    </row>
    <row r="42" spans="1:6" x14ac:dyDescent="0.25">
      <c r="A42" s="115"/>
      <c r="B42" s="116"/>
      <c r="C42" s="11" t="s">
        <v>48</v>
      </c>
      <c r="D42" s="11" t="s">
        <v>22</v>
      </c>
      <c r="E42" s="35"/>
      <c r="F42" s="34"/>
    </row>
    <row r="43" spans="1:6" x14ac:dyDescent="0.25">
      <c r="A43" s="115"/>
      <c r="B43" s="116"/>
      <c r="C43" s="11" t="s">
        <v>49</v>
      </c>
      <c r="D43" s="11" t="s">
        <v>22</v>
      </c>
      <c r="E43" s="35"/>
      <c r="F43" s="34"/>
    </row>
    <row r="44" spans="1:6" x14ac:dyDescent="0.25">
      <c r="A44" s="115"/>
      <c r="B44" s="116"/>
      <c r="C44" s="11" t="s">
        <v>19</v>
      </c>
      <c r="D44" s="11" t="s">
        <v>13</v>
      </c>
      <c r="E44" s="35">
        <f>E40*300</f>
        <v>6000</v>
      </c>
      <c r="F44" s="58"/>
    </row>
    <row r="45" spans="1:6" x14ac:dyDescent="0.25">
      <c r="A45" s="115">
        <v>17</v>
      </c>
      <c r="B45" s="116" t="s">
        <v>50</v>
      </c>
      <c r="C45" s="11" t="s">
        <v>51</v>
      </c>
      <c r="D45" s="11" t="s">
        <v>18</v>
      </c>
      <c r="E45" s="35">
        <v>20</v>
      </c>
      <c r="F45" s="58"/>
    </row>
    <row r="46" spans="1:6" x14ac:dyDescent="0.25">
      <c r="A46" s="115"/>
      <c r="B46" s="116"/>
      <c r="C46" s="59" t="s">
        <v>98</v>
      </c>
      <c r="D46" s="13" t="s">
        <v>18</v>
      </c>
      <c r="E46" s="35"/>
      <c r="F46" s="58"/>
    </row>
    <row r="47" spans="1:6" x14ac:dyDescent="0.25">
      <c r="A47" s="115"/>
      <c r="B47" s="116"/>
      <c r="C47" s="11" t="s">
        <v>99</v>
      </c>
      <c r="D47" s="11" t="s">
        <v>22</v>
      </c>
      <c r="E47" s="35">
        <v>90</v>
      </c>
      <c r="F47" s="57"/>
    </row>
    <row r="48" spans="1:6" x14ac:dyDescent="0.25">
      <c r="A48" s="115"/>
      <c r="B48" s="116"/>
      <c r="C48" s="11" t="s">
        <v>19</v>
      </c>
      <c r="D48" s="11" t="s">
        <v>13</v>
      </c>
      <c r="E48" s="35">
        <f>E47*1100</f>
        <v>99000</v>
      </c>
      <c r="F48" s="57"/>
    </row>
    <row r="49" spans="1:6" x14ac:dyDescent="0.25">
      <c r="A49" s="115">
        <v>18</v>
      </c>
      <c r="B49" s="116" t="s">
        <v>52</v>
      </c>
      <c r="C49" s="11" t="s">
        <v>53</v>
      </c>
      <c r="D49" s="11" t="s">
        <v>18</v>
      </c>
      <c r="E49" s="35">
        <v>15</v>
      </c>
      <c r="F49" s="58"/>
    </row>
    <row r="50" spans="1:6" x14ac:dyDescent="0.25">
      <c r="A50" s="115"/>
      <c r="B50" s="116"/>
      <c r="C50" s="15" t="s">
        <v>54</v>
      </c>
      <c r="D50" s="15" t="s">
        <v>22</v>
      </c>
      <c r="E50" s="35"/>
      <c r="F50" s="58"/>
    </row>
    <row r="51" spans="1:6" x14ac:dyDescent="0.25">
      <c r="A51" s="115"/>
      <c r="B51" s="116"/>
      <c r="C51" s="11" t="s">
        <v>19</v>
      </c>
      <c r="D51" s="11" t="s">
        <v>13</v>
      </c>
      <c r="E51" s="35">
        <f>E49*300</f>
        <v>4500</v>
      </c>
      <c r="F51" s="58"/>
    </row>
    <row r="52" spans="1:6" ht="15" customHeight="1" x14ac:dyDescent="0.25">
      <c r="A52" s="115">
        <v>19</v>
      </c>
      <c r="B52" s="116" t="s">
        <v>55</v>
      </c>
      <c r="C52" s="15" t="s">
        <v>56</v>
      </c>
      <c r="D52" s="15" t="s">
        <v>18</v>
      </c>
      <c r="E52" s="35"/>
      <c r="F52" s="58"/>
    </row>
    <row r="53" spans="1:6" x14ac:dyDescent="0.25">
      <c r="A53" s="115"/>
      <c r="B53" s="116"/>
      <c r="C53" s="15" t="s">
        <v>54</v>
      </c>
      <c r="D53" s="15" t="s">
        <v>22</v>
      </c>
      <c r="E53" s="35"/>
      <c r="F53" s="58"/>
    </row>
    <row r="54" spans="1:6" x14ac:dyDescent="0.25">
      <c r="A54" s="115"/>
      <c r="B54" s="116"/>
      <c r="C54" s="11" t="s">
        <v>19</v>
      </c>
      <c r="D54" s="11" t="s">
        <v>13</v>
      </c>
      <c r="E54" s="35"/>
      <c r="F54" s="58"/>
    </row>
    <row r="55" spans="1:6" ht="27.75" customHeight="1" x14ac:dyDescent="0.25">
      <c r="A55" s="6"/>
      <c r="B55" s="125" t="s">
        <v>57</v>
      </c>
      <c r="C55" s="126"/>
      <c r="D55" s="16" t="s">
        <v>13</v>
      </c>
      <c r="E55" s="35">
        <f>E13*0.1</f>
        <v>18103.652000000002</v>
      </c>
      <c r="F55" s="60"/>
    </row>
    <row r="56" spans="1:6" ht="15" customHeight="1" x14ac:dyDescent="0.25">
      <c r="A56" s="6">
        <v>20</v>
      </c>
      <c r="B56" s="127" t="s">
        <v>58</v>
      </c>
      <c r="C56" s="128"/>
      <c r="D56" s="11" t="s">
        <v>13</v>
      </c>
      <c r="E56" s="35">
        <f>E13*0.2</f>
        <v>36207.304000000004</v>
      </c>
      <c r="F56" s="58"/>
    </row>
    <row r="57" spans="1:6" ht="15" customHeight="1" x14ac:dyDescent="0.25">
      <c r="A57" s="6">
        <v>21</v>
      </c>
      <c r="B57" s="129" t="s">
        <v>59</v>
      </c>
      <c r="C57" s="130"/>
      <c r="D57" s="18" t="s">
        <v>13</v>
      </c>
      <c r="E57" s="35">
        <f>E44+E48+E51+E54+E55+E56</f>
        <v>163810.95600000001</v>
      </c>
      <c r="F57" s="57"/>
    </row>
    <row r="58" spans="1:6" ht="15" customHeight="1" x14ac:dyDescent="0.25">
      <c r="A58" s="6">
        <v>22</v>
      </c>
      <c r="B58" s="129" t="s">
        <v>60</v>
      </c>
      <c r="C58" s="130"/>
      <c r="D58" s="18" t="s">
        <v>13</v>
      </c>
      <c r="E58" s="35">
        <f>E57+E35</f>
        <v>181914.60800000001</v>
      </c>
      <c r="F58" s="34"/>
    </row>
    <row r="59" spans="1:6" hidden="1" x14ac:dyDescent="0.25">
      <c r="A59" s="6">
        <v>24</v>
      </c>
      <c r="B59" s="144" t="s">
        <v>100</v>
      </c>
      <c r="C59" s="145"/>
      <c r="D59" s="18" t="s">
        <v>13</v>
      </c>
      <c r="E59" s="35">
        <f>'[1]19'!$E$37</f>
        <v>0</v>
      </c>
      <c r="F59" s="19"/>
    </row>
    <row r="60" spans="1:6" hidden="1" x14ac:dyDescent="0.25">
      <c r="A60" s="61"/>
      <c r="B60" s="146" t="s">
        <v>101</v>
      </c>
      <c r="C60" s="147"/>
      <c r="D60" s="62" t="s">
        <v>13</v>
      </c>
      <c r="E60" s="35"/>
      <c r="F60" s="63"/>
    </row>
    <row r="61" spans="1:6" x14ac:dyDescent="0.25">
      <c r="B61" s="137" t="s">
        <v>82</v>
      </c>
      <c r="C61" s="137"/>
      <c r="D61" s="21"/>
      <c r="E61" s="22"/>
      <c r="F61" s="64"/>
    </row>
    <row r="62" spans="1:6" x14ac:dyDescent="0.25">
      <c r="B62" s="24" t="s">
        <v>83</v>
      </c>
      <c r="C62" s="25"/>
      <c r="D62" s="134" t="s">
        <v>84</v>
      </c>
      <c r="E62" s="134"/>
    </row>
    <row r="63" spans="1:6" x14ac:dyDescent="0.25">
      <c r="B63" s="24" t="s">
        <v>85</v>
      </c>
      <c r="C63" s="25"/>
      <c r="D63" s="134" t="s">
        <v>86</v>
      </c>
      <c r="E63" s="134"/>
    </row>
    <row r="64" spans="1:6" x14ac:dyDescent="0.25">
      <c r="B64" s="24" t="s">
        <v>65</v>
      </c>
      <c r="C64" s="24"/>
      <c r="D64" s="21"/>
      <c r="E64" s="23"/>
    </row>
    <row r="65" spans="2:5" x14ac:dyDescent="0.25">
      <c r="B65" s="124" t="s">
        <v>66</v>
      </c>
      <c r="C65" s="124"/>
      <c r="D65" s="27"/>
      <c r="E65" s="23"/>
    </row>
    <row r="66" spans="2:5" x14ac:dyDescent="0.25">
      <c r="B66" s="28" t="s">
        <v>67</v>
      </c>
      <c r="C66" s="29"/>
      <c r="D66" s="27"/>
      <c r="E66" s="23"/>
    </row>
    <row r="67" spans="2:5" x14ac:dyDescent="0.25">
      <c r="B67" s="30" t="s">
        <v>67</v>
      </c>
      <c r="C67" s="29"/>
      <c r="D67" s="27"/>
      <c r="E67" s="23"/>
    </row>
    <row r="68" spans="2:5" x14ac:dyDescent="0.25">
      <c r="B68" s="30" t="s">
        <v>68</v>
      </c>
      <c r="C68" s="29"/>
      <c r="D68" s="27"/>
      <c r="E68" s="23"/>
    </row>
  </sheetData>
  <mergeCells count="43">
    <mergeCell ref="D62:E62"/>
    <mergeCell ref="D63:E63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A18:A19"/>
    <mergeCell ref="B18:B19"/>
    <mergeCell ref="A20:A21"/>
    <mergeCell ref="B20:B21"/>
    <mergeCell ref="A22:A23"/>
    <mergeCell ref="B22:B23"/>
    <mergeCell ref="B11:C11"/>
    <mergeCell ref="B12:C12"/>
    <mergeCell ref="B13:C13"/>
    <mergeCell ref="B14:C14"/>
    <mergeCell ref="A15:A17"/>
    <mergeCell ref="B15:B17"/>
    <mergeCell ref="B6:C6"/>
    <mergeCell ref="C1:F1"/>
    <mergeCell ref="C2:F2"/>
    <mergeCell ref="C3:F3"/>
    <mergeCell ref="C4:F4"/>
    <mergeCell ref="A5:E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topLeftCell="A34" workbookViewId="0">
      <selection activeCell="F58" sqref="F58"/>
    </sheetView>
  </sheetViews>
  <sheetFormatPr defaultRowHeight="15" x14ac:dyDescent="0.25"/>
  <cols>
    <col min="1" max="1" width="6.42578125" style="65" bestFit="1" customWidth="1"/>
    <col min="2" max="2" width="42.42578125" style="66" customWidth="1"/>
    <col min="3" max="3" width="23.85546875" style="112" customWidth="1"/>
    <col min="4" max="4" width="9.140625" style="112" customWidth="1"/>
    <col min="5" max="5" width="13" style="67" customWidth="1"/>
    <col min="6" max="6" width="13.85546875" style="67" customWidth="1"/>
    <col min="7" max="7" width="0.28515625" style="67" hidden="1" customWidth="1"/>
    <col min="8" max="8" width="10.5703125" style="67" bestFit="1" customWidth="1"/>
    <col min="9" max="16384" width="9.140625" style="67"/>
  </cols>
  <sheetData>
    <row r="1" spans="1:9" x14ac:dyDescent="0.25">
      <c r="C1" s="163" t="s">
        <v>69</v>
      </c>
      <c r="D1" s="163"/>
      <c r="E1" s="163"/>
      <c r="F1" s="163"/>
      <c r="G1" s="163"/>
    </row>
    <row r="2" spans="1:9" x14ac:dyDescent="0.25">
      <c r="C2" s="163" t="s">
        <v>70</v>
      </c>
      <c r="D2" s="163"/>
      <c r="E2" s="163"/>
      <c r="F2" s="163"/>
      <c r="G2" s="163"/>
    </row>
    <row r="3" spans="1:9" x14ac:dyDescent="0.25">
      <c r="C3" s="163" t="s">
        <v>71</v>
      </c>
      <c r="D3" s="163"/>
      <c r="E3" s="163"/>
      <c r="F3" s="163"/>
      <c r="G3" s="163"/>
    </row>
    <row r="4" spans="1:9" x14ac:dyDescent="0.25">
      <c r="C4" s="164" t="s">
        <v>102</v>
      </c>
      <c r="D4" s="163"/>
      <c r="E4" s="163"/>
      <c r="F4" s="163"/>
      <c r="G4" s="163"/>
    </row>
    <row r="5" spans="1:9" s="2" customFormat="1" ht="24" customHeight="1" x14ac:dyDescent="0.2">
      <c r="A5" s="165" t="s">
        <v>103</v>
      </c>
      <c r="B5" s="165"/>
      <c r="C5" s="165"/>
      <c r="D5" s="165"/>
      <c r="E5" s="165"/>
      <c r="F5" s="68"/>
    </row>
    <row r="6" spans="1:9" s="5" customFormat="1" ht="42.75" customHeight="1" x14ac:dyDescent="0.2">
      <c r="A6" s="69" t="s">
        <v>1</v>
      </c>
      <c r="B6" s="166" t="s">
        <v>3</v>
      </c>
      <c r="C6" s="166"/>
      <c r="D6" s="69" t="s">
        <v>4</v>
      </c>
      <c r="E6" s="69" t="s">
        <v>104</v>
      </c>
      <c r="F6" s="69" t="s">
        <v>105</v>
      </c>
      <c r="G6" s="37" t="s">
        <v>90</v>
      </c>
    </row>
    <row r="7" spans="1:9" s="5" customFormat="1" x14ac:dyDescent="0.25">
      <c r="A7" s="70">
        <v>1</v>
      </c>
      <c r="B7" s="71" t="s">
        <v>6</v>
      </c>
      <c r="C7" s="72" t="s">
        <v>7</v>
      </c>
      <c r="D7" s="72"/>
      <c r="E7" s="73"/>
      <c r="F7" s="73"/>
      <c r="G7" s="74"/>
      <c r="H7" s="75"/>
      <c r="I7" s="75"/>
    </row>
    <row r="8" spans="1:9" s="5" customFormat="1" x14ac:dyDescent="0.25">
      <c r="A8" s="70">
        <v>2</v>
      </c>
      <c r="B8" s="71" t="s">
        <v>91</v>
      </c>
      <c r="C8" s="76" t="s">
        <v>92</v>
      </c>
      <c r="D8" s="73"/>
      <c r="E8" s="73"/>
      <c r="F8" s="73"/>
      <c r="G8" s="74"/>
      <c r="H8" s="75"/>
      <c r="I8" s="75"/>
    </row>
    <row r="9" spans="1:9" s="5" customFormat="1" x14ac:dyDescent="0.25">
      <c r="A9" s="70">
        <v>5</v>
      </c>
      <c r="B9" s="77" t="s">
        <v>11</v>
      </c>
      <c r="C9" s="78" t="s">
        <v>12</v>
      </c>
      <c r="D9" s="73"/>
      <c r="E9" s="73"/>
      <c r="F9" s="73"/>
      <c r="G9" s="74"/>
      <c r="H9" s="75"/>
      <c r="I9" s="75"/>
    </row>
    <row r="10" spans="1:9" s="5" customFormat="1" x14ac:dyDescent="0.25">
      <c r="A10" s="70"/>
      <c r="B10" s="71" t="s">
        <v>0</v>
      </c>
      <c r="C10" s="71"/>
      <c r="D10" s="79" t="s">
        <v>16</v>
      </c>
      <c r="E10" s="113">
        <v>4129</v>
      </c>
      <c r="F10" s="80"/>
      <c r="G10" s="74"/>
      <c r="H10" s="75"/>
      <c r="I10" s="75"/>
    </row>
    <row r="11" spans="1:9" s="5" customFormat="1" x14ac:dyDescent="0.25">
      <c r="A11" s="70"/>
      <c r="B11" s="158" t="s">
        <v>106</v>
      </c>
      <c r="C11" s="159"/>
      <c r="D11" s="79" t="s">
        <v>13</v>
      </c>
      <c r="E11" s="113">
        <v>-103630</v>
      </c>
      <c r="F11" s="80"/>
      <c r="G11" s="74"/>
      <c r="H11" s="75"/>
      <c r="I11" s="75"/>
    </row>
    <row r="12" spans="1:9" s="5" customFormat="1" x14ac:dyDescent="0.25">
      <c r="A12" s="70"/>
      <c r="B12" s="160" t="s">
        <v>107</v>
      </c>
      <c r="C12" s="161"/>
      <c r="D12" s="78" t="s">
        <v>13</v>
      </c>
      <c r="E12" s="114">
        <v>244767</v>
      </c>
      <c r="F12" s="81"/>
      <c r="G12" s="74"/>
      <c r="H12" s="75"/>
      <c r="I12" s="75"/>
    </row>
    <row r="13" spans="1:9" s="5" customFormat="1" x14ac:dyDescent="0.25">
      <c r="A13" s="70"/>
      <c r="B13" s="160" t="s">
        <v>108</v>
      </c>
      <c r="C13" s="161"/>
      <c r="D13" s="78" t="s">
        <v>13</v>
      </c>
      <c r="E13" s="81">
        <f>E12-E11</f>
        <v>348397</v>
      </c>
      <c r="F13" s="81"/>
      <c r="G13" s="74"/>
      <c r="H13" s="75"/>
      <c r="I13" s="75"/>
    </row>
    <row r="14" spans="1:9" s="5" customFormat="1" ht="15.75" thickBot="1" x14ac:dyDescent="0.3">
      <c r="A14" s="82">
        <v>6</v>
      </c>
      <c r="B14" s="120" t="s">
        <v>115</v>
      </c>
      <c r="C14" s="162"/>
      <c r="D14" s="83" t="s">
        <v>13</v>
      </c>
      <c r="E14" s="84">
        <f>E59</f>
        <v>419738.95</v>
      </c>
      <c r="F14" s="84">
        <f>F59</f>
        <v>271815.8</v>
      </c>
      <c r="G14" s="85"/>
      <c r="H14" s="86"/>
      <c r="I14" s="87"/>
    </row>
    <row r="15" spans="1:9" x14ac:dyDescent="0.25">
      <c r="A15" s="155">
        <v>7</v>
      </c>
      <c r="B15" s="116" t="s">
        <v>97</v>
      </c>
      <c r="C15" s="88" t="s">
        <v>75</v>
      </c>
      <c r="D15" s="11" t="s">
        <v>16</v>
      </c>
      <c r="E15" s="89"/>
      <c r="F15" s="89"/>
      <c r="G15" s="90"/>
    </row>
    <row r="16" spans="1:9" x14ac:dyDescent="0.25">
      <c r="A16" s="155"/>
      <c r="B16" s="116"/>
      <c r="C16" s="11" t="s">
        <v>17</v>
      </c>
      <c r="D16" s="11" t="s">
        <v>18</v>
      </c>
      <c r="E16" s="89"/>
      <c r="F16" s="89"/>
      <c r="G16" s="90"/>
    </row>
    <row r="17" spans="1:7" x14ac:dyDescent="0.25">
      <c r="A17" s="155"/>
      <c r="B17" s="116"/>
      <c r="C17" s="11" t="s">
        <v>19</v>
      </c>
      <c r="D17" s="11" t="s">
        <v>13</v>
      </c>
      <c r="E17" s="89"/>
      <c r="F17" s="89"/>
      <c r="G17" s="90"/>
    </row>
    <row r="18" spans="1:7" x14ac:dyDescent="0.25">
      <c r="A18" s="155">
        <v>8</v>
      </c>
      <c r="B18" s="116" t="s">
        <v>20</v>
      </c>
      <c r="C18" s="11" t="s">
        <v>76</v>
      </c>
      <c r="D18" s="11" t="s">
        <v>22</v>
      </c>
      <c r="E18" s="89" t="s">
        <v>109</v>
      </c>
      <c r="F18" s="89"/>
      <c r="G18" s="90"/>
    </row>
    <row r="19" spans="1:7" x14ac:dyDescent="0.25">
      <c r="A19" s="155"/>
      <c r="B19" s="116"/>
      <c r="C19" s="11" t="s">
        <v>19</v>
      </c>
      <c r="D19" s="11" t="s">
        <v>13</v>
      </c>
      <c r="E19" s="89">
        <f>48000*1.2</f>
        <v>57600</v>
      </c>
      <c r="F19" s="89"/>
      <c r="G19" s="90"/>
    </row>
    <row r="20" spans="1:7" ht="15" customHeight="1" x14ac:dyDescent="0.25">
      <c r="A20" s="155">
        <v>9</v>
      </c>
      <c r="B20" s="116" t="s">
        <v>23</v>
      </c>
      <c r="C20" s="11" t="s">
        <v>24</v>
      </c>
      <c r="D20" s="11" t="s">
        <v>18</v>
      </c>
      <c r="E20" s="89"/>
      <c r="F20" s="89"/>
      <c r="G20" s="90"/>
    </row>
    <row r="21" spans="1:7" x14ac:dyDescent="0.25">
      <c r="A21" s="155"/>
      <c r="B21" s="116"/>
      <c r="C21" s="11" t="s">
        <v>19</v>
      </c>
      <c r="D21" s="11" t="s">
        <v>13</v>
      </c>
      <c r="E21" s="89"/>
      <c r="F21" s="89"/>
      <c r="G21" s="90"/>
    </row>
    <row r="22" spans="1:7" ht="15" customHeight="1" x14ac:dyDescent="0.25">
      <c r="A22" s="155">
        <v>10</v>
      </c>
      <c r="B22" s="116" t="s">
        <v>25</v>
      </c>
      <c r="C22" s="11" t="s">
        <v>26</v>
      </c>
      <c r="D22" s="11" t="s">
        <v>18</v>
      </c>
      <c r="E22" s="89"/>
      <c r="F22" s="89"/>
      <c r="G22" s="90"/>
    </row>
    <row r="23" spans="1:7" x14ac:dyDescent="0.25">
      <c r="A23" s="155"/>
      <c r="B23" s="116"/>
      <c r="C23" s="11" t="s">
        <v>19</v>
      </c>
      <c r="D23" s="11" t="s">
        <v>13</v>
      </c>
      <c r="E23" s="89"/>
      <c r="F23" s="89"/>
      <c r="G23" s="90"/>
    </row>
    <row r="24" spans="1:7" ht="15" customHeight="1" x14ac:dyDescent="0.25">
      <c r="A24" s="155">
        <v>12</v>
      </c>
      <c r="B24" s="116" t="s">
        <v>27</v>
      </c>
      <c r="C24" s="11" t="s">
        <v>28</v>
      </c>
      <c r="D24" s="11" t="s">
        <v>18</v>
      </c>
      <c r="E24" s="89">
        <v>16</v>
      </c>
      <c r="F24" s="89"/>
      <c r="G24" s="90"/>
    </row>
    <row r="25" spans="1:7" x14ac:dyDescent="0.25">
      <c r="A25" s="155"/>
      <c r="B25" s="116"/>
      <c r="C25" s="11" t="s">
        <v>29</v>
      </c>
      <c r="D25" s="11" t="s">
        <v>18</v>
      </c>
      <c r="E25" s="89"/>
      <c r="F25" s="89"/>
      <c r="G25" s="90"/>
    </row>
    <row r="26" spans="1:7" x14ac:dyDescent="0.25">
      <c r="A26" s="155"/>
      <c r="B26" s="116"/>
      <c r="C26" s="11" t="s">
        <v>30</v>
      </c>
      <c r="D26" s="11" t="s">
        <v>18</v>
      </c>
      <c r="E26" s="89"/>
      <c r="F26" s="89"/>
      <c r="G26" s="90"/>
    </row>
    <row r="27" spans="1:7" x14ac:dyDescent="0.25">
      <c r="A27" s="155"/>
      <c r="B27" s="116"/>
      <c r="C27" s="11" t="s">
        <v>19</v>
      </c>
      <c r="D27" s="11" t="s">
        <v>13</v>
      </c>
      <c r="E27" s="89">
        <f>80000*2+1200*16</f>
        <v>179200</v>
      </c>
      <c r="F27" s="89"/>
      <c r="G27" s="90"/>
    </row>
    <row r="28" spans="1:7" ht="15" customHeight="1" x14ac:dyDescent="0.25">
      <c r="A28" s="155">
        <v>13</v>
      </c>
      <c r="B28" s="116" t="s">
        <v>31</v>
      </c>
      <c r="C28" s="11" t="s">
        <v>32</v>
      </c>
      <c r="D28" s="11" t="s">
        <v>33</v>
      </c>
      <c r="E28" s="89"/>
      <c r="F28" s="89"/>
      <c r="G28" s="90"/>
    </row>
    <row r="29" spans="1:7" x14ac:dyDescent="0.25">
      <c r="A29" s="155"/>
      <c r="B29" s="116"/>
      <c r="C29" s="11" t="s">
        <v>34</v>
      </c>
      <c r="D29" s="11" t="s">
        <v>18</v>
      </c>
      <c r="E29" s="89"/>
      <c r="F29" s="89"/>
      <c r="G29" s="90"/>
    </row>
    <row r="30" spans="1:7" x14ac:dyDescent="0.25">
      <c r="A30" s="155"/>
      <c r="B30" s="116"/>
      <c r="C30" s="11" t="s">
        <v>35</v>
      </c>
      <c r="D30" s="11" t="s">
        <v>22</v>
      </c>
      <c r="E30" s="89"/>
      <c r="F30" s="89"/>
      <c r="G30" s="90"/>
    </row>
    <row r="31" spans="1:7" x14ac:dyDescent="0.25">
      <c r="A31" s="155"/>
      <c r="B31" s="116"/>
      <c r="C31" s="11" t="s">
        <v>19</v>
      </c>
      <c r="D31" s="11" t="s">
        <v>13</v>
      </c>
      <c r="E31" s="89"/>
      <c r="F31" s="89"/>
      <c r="G31" s="90"/>
    </row>
    <row r="32" spans="1:7" ht="15" customHeight="1" x14ac:dyDescent="0.25">
      <c r="A32" s="155">
        <v>14</v>
      </c>
      <c r="B32" s="116" t="s">
        <v>36</v>
      </c>
      <c r="C32" s="11" t="s">
        <v>37</v>
      </c>
      <c r="D32" s="11" t="s">
        <v>16</v>
      </c>
      <c r="E32" s="89">
        <v>30</v>
      </c>
      <c r="F32" s="89">
        <v>145</v>
      </c>
      <c r="G32" s="90"/>
    </row>
    <row r="33" spans="1:7" x14ac:dyDescent="0.25">
      <c r="A33" s="155"/>
      <c r="B33" s="116"/>
      <c r="C33" s="11" t="s">
        <v>38</v>
      </c>
      <c r="D33" s="11" t="s">
        <v>18</v>
      </c>
      <c r="E33" s="89"/>
      <c r="F33" s="89"/>
      <c r="G33" s="90"/>
    </row>
    <row r="34" spans="1:7" x14ac:dyDescent="0.25">
      <c r="A34" s="155"/>
      <c r="B34" s="116"/>
      <c r="C34" s="11" t="s">
        <v>39</v>
      </c>
      <c r="D34" s="11" t="s">
        <v>13</v>
      </c>
      <c r="E34" s="89">
        <f>E32*400</f>
        <v>12000</v>
      </c>
      <c r="F34" s="89">
        <f>271477.16-12000</f>
        <v>259477.15999999997</v>
      </c>
      <c r="G34" s="90"/>
    </row>
    <row r="35" spans="1:7" ht="15" customHeight="1" x14ac:dyDescent="0.25">
      <c r="A35" s="91">
        <v>15</v>
      </c>
      <c r="B35" s="122" t="s">
        <v>40</v>
      </c>
      <c r="C35" s="123"/>
      <c r="D35" s="92" t="s">
        <v>13</v>
      </c>
      <c r="E35" s="89">
        <f>E34+E31+E27+E23+E19+E17</f>
        <v>248800</v>
      </c>
      <c r="F35" s="89">
        <f>F34+F31+F27+F23+F19+F17</f>
        <v>259477.15999999997</v>
      </c>
      <c r="G35" s="93"/>
    </row>
    <row r="36" spans="1:7" ht="15" customHeight="1" x14ac:dyDescent="0.25">
      <c r="A36" s="155">
        <v>16</v>
      </c>
      <c r="B36" s="116" t="s">
        <v>41</v>
      </c>
      <c r="C36" s="13" t="s">
        <v>42</v>
      </c>
      <c r="D36" s="13" t="s">
        <v>18</v>
      </c>
      <c r="E36" s="89"/>
      <c r="F36" s="89"/>
      <c r="G36" s="93"/>
    </row>
    <row r="37" spans="1:7" x14ac:dyDescent="0.25">
      <c r="A37" s="155"/>
      <c r="B37" s="116"/>
      <c r="C37" s="13" t="s">
        <v>43</v>
      </c>
      <c r="D37" s="13" t="s">
        <v>18</v>
      </c>
      <c r="E37" s="89"/>
      <c r="F37" s="89"/>
      <c r="G37" s="93"/>
    </row>
    <row r="38" spans="1:7" x14ac:dyDescent="0.25">
      <c r="A38" s="155"/>
      <c r="B38" s="116"/>
      <c r="C38" s="14" t="s">
        <v>44</v>
      </c>
      <c r="D38" s="14" t="s">
        <v>22</v>
      </c>
      <c r="E38" s="89"/>
      <c r="F38" s="89"/>
      <c r="G38" s="93"/>
    </row>
    <row r="39" spans="1:7" x14ac:dyDescent="0.25">
      <c r="A39" s="155"/>
      <c r="B39" s="116"/>
      <c r="C39" s="13" t="s">
        <v>45</v>
      </c>
      <c r="D39" s="13" t="s">
        <v>18</v>
      </c>
      <c r="E39" s="89"/>
      <c r="F39" s="89"/>
      <c r="G39" s="93"/>
    </row>
    <row r="40" spans="1:7" x14ac:dyDescent="0.25">
      <c r="A40" s="155"/>
      <c r="B40" s="116"/>
      <c r="C40" s="13" t="s">
        <v>46</v>
      </c>
      <c r="D40" s="13" t="s">
        <v>18</v>
      </c>
      <c r="E40" s="89"/>
      <c r="F40" s="89"/>
      <c r="G40" s="93"/>
    </row>
    <row r="41" spans="1:7" x14ac:dyDescent="0.25">
      <c r="A41" s="155"/>
      <c r="B41" s="116"/>
      <c r="C41" s="13" t="s">
        <v>47</v>
      </c>
      <c r="D41" s="13" t="s">
        <v>18</v>
      </c>
      <c r="E41" s="89"/>
      <c r="F41" s="89"/>
      <c r="G41" s="90"/>
    </row>
    <row r="42" spans="1:7" x14ac:dyDescent="0.25">
      <c r="A42" s="155"/>
      <c r="B42" s="116"/>
      <c r="C42" s="11" t="s">
        <v>48</v>
      </c>
      <c r="D42" s="11" t="s">
        <v>22</v>
      </c>
      <c r="E42" s="89"/>
      <c r="F42" s="89"/>
      <c r="G42" s="90"/>
    </row>
    <row r="43" spans="1:7" x14ac:dyDescent="0.25">
      <c r="A43" s="155"/>
      <c r="B43" s="116"/>
      <c r="C43" s="11" t="s">
        <v>49</v>
      </c>
      <c r="D43" s="11" t="s">
        <v>22</v>
      </c>
      <c r="E43" s="89">
        <v>50</v>
      </c>
      <c r="F43" s="89"/>
      <c r="G43" s="90"/>
    </row>
    <row r="44" spans="1:7" x14ac:dyDescent="0.25">
      <c r="A44" s="155"/>
      <c r="B44" s="116"/>
      <c r="C44" s="11" t="s">
        <v>19</v>
      </c>
      <c r="D44" s="11" t="s">
        <v>13</v>
      </c>
      <c r="E44" s="89">
        <f>E43*250</f>
        <v>12500</v>
      </c>
      <c r="F44" s="89">
        <f>32366.45-25000</f>
        <v>7366.4500000000007</v>
      </c>
      <c r="G44" s="94"/>
    </row>
    <row r="45" spans="1:7" x14ac:dyDescent="0.25">
      <c r="A45" s="155">
        <v>17</v>
      </c>
      <c r="B45" s="116" t="s">
        <v>50</v>
      </c>
      <c r="C45" s="11" t="s">
        <v>51</v>
      </c>
      <c r="D45" s="11" t="s">
        <v>18</v>
      </c>
      <c r="E45" s="89"/>
      <c r="F45" s="89"/>
      <c r="G45" s="94"/>
    </row>
    <row r="46" spans="1:7" x14ac:dyDescent="0.25">
      <c r="A46" s="155"/>
      <c r="B46" s="116"/>
      <c r="C46" s="88" t="s">
        <v>49</v>
      </c>
      <c r="D46" s="13" t="s">
        <v>18</v>
      </c>
      <c r="E46" s="89">
        <v>50</v>
      </c>
      <c r="F46" s="89"/>
      <c r="G46" s="94"/>
    </row>
    <row r="47" spans="1:7" x14ac:dyDescent="0.25">
      <c r="A47" s="155"/>
      <c r="B47" s="116"/>
      <c r="C47" s="11" t="s">
        <v>110</v>
      </c>
      <c r="D47" s="11" t="s">
        <v>22</v>
      </c>
      <c r="E47" s="89">
        <v>20</v>
      </c>
      <c r="F47" s="89"/>
      <c r="G47" s="93"/>
    </row>
    <row r="48" spans="1:7" x14ac:dyDescent="0.25">
      <c r="A48" s="155"/>
      <c r="B48" s="116"/>
      <c r="C48" s="11" t="s">
        <v>19</v>
      </c>
      <c r="D48" s="11" t="s">
        <v>13</v>
      </c>
      <c r="E48" s="89">
        <f>E46*250+E47*1200</f>
        <v>36500</v>
      </c>
      <c r="F48" s="89"/>
      <c r="G48" s="93"/>
    </row>
    <row r="49" spans="1:7" x14ac:dyDescent="0.25">
      <c r="A49" s="155">
        <v>18</v>
      </c>
      <c r="B49" s="116" t="s">
        <v>52</v>
      </c>
      <c r="C49" s="11" t="s">
        <v>53</v>
      </c>
      <c r="D49" s="11" t="s">
        <v>18</v>
      </c>
      <c r="E49" s="89"/>
      <c r="F49" s="89"/>
      <c r="G49" s="94"/>
    </row>
    <row r="50" spans="1:7" x14ac:dyDescent="0.25">
      <c r="A50" s="155"/>
      <c r="B50" s="116"/>
      <c r="C50" s="88" t="s">
        <v>54</v>
      </c>
      <c r="D50" s="88" t="s">
        <v>22</v>
      </c>
      <c r="E50" s="89"/>
      <c r="F50" s="89"/>
      <c r="G50" s="94"/>
    </row>
    <row r="51" spans="1:7" ht="15" customHeight="1" x14ac:dyDescent="0.25">
      <c r="A51" s="155"/>
      <c r="B51" s="116"/>
      <c r="C51" s="11" t="s">
        <v>111</v>
      </c>
      <c r="D51" s="11" t="s">
        <v>22</v>
      </c>
      <c r="E51" s="89"/>
      <c r="F51" s="89">
        <v>108</v>
      </c>
      <c r="G51" s="94"/>
    </row>
    <row r="52" spans="1:7" x14ac:dyDescent="0.25">
      <c r="A52" s="155"/>
      <c r="B52" s="116"/>
      <c r="C52" s="11" t="s">
        <v>19</v>
      </c>
      <c r="D52" s="11" t="s">
        <v>13</v>
      </c>
      <c r="E52" s="89"/>
      <c r="F52" s="89">
        <v>4972.1899999999996</v>
      </c>
      <c r="G52" s="94"/>
    </row>
    <row r="53" spans="1:7" ht="15" customHeight="1" x14ac:dyDescent="0.25">
      <c r="A53" s="155">
        <v>19</v>
      </c>
      <c r="B53" s="116" t="s">
        <v>55</v>
      </c>
      <c r="C53" s="88" t="s">
        <v>112</v>
      </c>
      <c r="D53" s="88" t="s">
        <v>18</v>
      </c>
      <c r="E53" s="89"/>
      <c r="F53" s="89"/>
      <c r="G53" s="94"/>
    </row>
    <row r="54" spans="1:7" x14ac:dyDescent="0.25">
      <c r="A54" s="155"/>
      <c r="B54" s="116"/>
      <c r="C54" s="88" t="s">
        <v>54</v>
      </c>
      <c r="D54" s="88" t="s">
        <v>22</v>
      </c>
      <c r="E54" s="89"/>
      <c r="F54" s="89"/>
      <c r="G54" s="94"/>
    </row>
    <row r="55" spans="1:7" x14ac:dyDescent="0.25">
      <c r="A55" s="155"/>
      <c r="B55" s="116"/>
      <c r="C55" s="11" t="s">
        <v>19</v>
      </c>
      <c r="D55" s="11" t="s">
        <v>13</v>
      </c>
      <c r="E55" s="89"/>
      <c r="F55" s="89"/>
      <c r="G55" s="94"/>
    </row>
    <row r="56" spans="1:7" ht="27.75" customHeight="1" x14ac:dyDescent="0.25">
      <c r="A56" s="91"/>
      <c r="B56" s="156" t="s">
        <v>57</v>
      </c>
      <c r="C56" s="157"/>
      <c r="D56" s="95" t="s">
        <v>13</v>
      </c>
      <c r="E56" s="89">
        <f>E13*0.1</f>
        <v>34839.700000000004</v>
      </c>
      <c r="F56" s="89"/>
      <c r="G56" s="96"/>
    </row>
    <row r="57" spans="1:7" ht="15" customHeight="1" x14ac:dyDescent="0.25">
      <c r="A57" s="91">
        <v>20</v>
      </c>
      <c r="B57" s="127" t="s">
        <v>58</v>
      </c>
      <c r="C57" s="128"/>
      <c r="D57" s="11" t="s">
        <v>13</v>
      </c>
      <c r="E57" s="89">
        <f>E13*0.25</f>
        <v>87099.25</v>
      </c>
      <c r="F57" s="89"/>
      <c r="G57" s="94"/>
    </row>
    <row r="58" spans="1:7" ht="15" customHeight="1" x14ac:dyDescent="0.25">
      <c r="A58" s="91">
        <v>21</v>
      </c>
      <c r="B58" s="129" t="s">
        <v>59</v>
      </c>
      <c r="C58" s="130"/>
      <c r="D58" s="18" t="s">
        <v>13</v>
      </c>
      <c r="E58" s="89">
        <f>E44+E48+E52+E55+E56+E57</f>
        <v>170938.95</v>
      </c>
      <c r="F58" s="89">
        <f>F44+F48+F52+F55+F56+F57</f>
        <v>12338.64</v>
      </c>
      <c r="G58" s="93"/>
    </row>
    <row r="59" spans="1:7" ht="15" customHeight="1" x14ac:dyDescent="0.25">
      <c r="A59" s="91">
        <v>22</v>
      </c>
      <c r="B59" s="129" t="s">
        <v>60</v>
      </c>
      <c r="C59" s="130"/>
      <c r="D59" s="18" t="s">
        <v>13</v>
      </c>
      <c r="E59" s="97">
        <f>E58+E35</f>
        <v>419738.95</v>
      </c>
      <c r="F59" s="97">
        <f>F58+F35</f>
        <v>271815.8</v>
      </c>
      <c r="G59" s="90"/>
    </row>
    <row r="60" spans="1:7" hidden="1" x14ac:dyDescent="0.25">
      <c r="A60" s="91">
        <v>24</v>
      </c>
      <c r="B60" s="148" t="s">
        <v>100</v>
      </c>
      <c r="C60" s="149"/>
      <c r="D60" s="18" t="s">
        <v>13</v>
      </c>
      <c r="E60" s="89">
        <f>'[1]19'!$E$37</f>
        <v>0</v>
      </c>
      <c r="F60" s="89"/>
      <c r="G60" s="98"/>
    </row>
    <row r="61" spans="1:7" hidden="1" x14ac:dyDescent="0.25">
      <c r="A61" s="99"/>
      <c r="B61" s="150" t="s">
        <v>101</v>
      </c>
      <c r="C61" s="151"/>
      <c r="D61" s="100" t="s">
        <v>13</v>
      </c>
      <c r="E61" s="89"/>
      <c r="F61" s="89"/>
      <c r="G61" s="101"/>
    </row>
    <row r="62" spans="1:7" x14ac:dyDescent="0.25">
      <c r="B62" s="152" t="s">
        <v>82</v>
      </c>
      <c r="C62" s="152"/>
      <c r="D62" s="102"/>
      <c r="E62" s="103"/>
      <c r="F62" s="103"/>
      <c r="G62" s="104"/>
    </row>
    <row r="63" spans="1:7" x14ac:dyDescent="0.25">
      <c r="B63" s="105" t="s">
        <v>83</v>
      </c>
      <c r="C63" s="106"/>
      <c r="D63" s="153" t="s">
        <v>84</v>
      </c>
      <c r="E63" s="153"/>
      <c r="F63" s="107"/>
    </row>
    <row r="64" spans="1:7" x14ac:dyDescent="0.25">
      <c r="B64" s="105" t="s">
        <v>85</v>
      </c>
      <c r="C64" s="106"/>
      <c r="D64" s="153" t="s">
        <v>86</v>
      </c>
      <c r="E64" s="153"/>
      <c r="F64" s="107"/>
    </row>
    <row r="65" spans="2:6" x14ac:dyDescent="0.25">
      <c r="B65" s="105" t="s">
        <v>65</v>
      </c>
      <c r="C65" s="105"/>
      <c r="D65" s="102"/>
      <c r="E65" s="87"/>
      <c r="F65" s="87"/>
    </row>
    <row r="66" spans="2:6" x14ac:dyDescent="0.25">
      <c r="B66" s="154" t="s">
        <v>66</v>
      </c>
      <c r="C66" s="154"/>
      <c r="D66" s="108"/>
      <c r="E66" s="87"/>
      <c r="F66" s="87"/>
    </row>
    <row r="67" spans="2:6" x14ac:dyDescent="0.25">
      <c r="B67" s="109" t="s">
        <v>67</v>
      </c>
      <c r="C67" s="110"/>
      <c r="D67" s="108"/>
      <c r="E67" s="87"/>
      <c r="F67" s="87"/>
    </row>
    <row r="68" spans="2:6" x14ac:dyDescent="0.25">
      <c r="B68" s="111" t="s">
        <v>67</v>
      </c>
      <c r="C68" s="110"/>
      <c r="D68" s="108"/>
      <c r="E68" s="87"/>
      <c r="F68" s="87"/>
    </row>
  </sheetData>
  <mergeCells count="43">
    <mergeCell ref="B6:C6"/>
    <mergeCell ref="C1:G1"/>
    <mergeCell ref="C2:G2"/>
    <mergeCell ref="C3:G3"/>
    <mergeCell ref="C4:G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49:A52"/>
    <mergeCell ref="B49:B52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B66:C66"/>
    <mergeCell ref="A53:A55"/>
    <mergeCell ref="B53:B55"/>
    <mergeCell ref="B56:C56"/>
    <mergeCell ref="B57:C57"/>
    <mergeCell ref="B58:C58"/>
    <mergeCell ref="B59:C59"/>
    <mergeCell ref="B60:C60"/>
    <mergeCell ref="B61:C61"/>
    <mergeCell ref="B62:C62"/>
    <mergeCell ref="D63:E63"/>
    <mergeCell ref="D64:E6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План 11</vt:lpstr>
      <vt:lpstr>план12</vt:lpstr>
      <vt:lpstr>план 13</vt:lpstr>
      <vt:lpstr>план 14</vt:lpstr>
      <vt:lpstr>'план 13'!Область_печати</vt:lpstr>
      <vt:lpstr>'план 14'!Область_печати</vt:lpstr>
      <vt:lpstr>план12!Область_печати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2015-03-27T09:19:40Z</dcterms:created>
  <dcterms:modified xsi:type="dcterms:W3CDTF">2015-03-28T09:11:04Z</dcterms:modified>
</cp:coreProperties>
</file>