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20730" windowHeight="11760" activeTab="3"/>
  </bookViews>
  <sheets>
    <sheet name="план 11" sheetId="2" r:id="rId1"/>
    <sheet name="план 12" sheetId="5" r:id="rId2"/>
    <sheet name="план 13" sheetId="8" r:id="rId3"/>
    <sheet name="план 14" sheetId="11" r:id="rId4"/>
  </sheets>
  <definedNames>
    <definedName name="_xlnm.Print_Area" localSheetId="1">'план 12'!$A$1:$E$65</definedName>
    <definedName name="_xlnm.Print_Area" localSheetId="2">'план 13'!$A$1:$F$68</definedName>
    <definedName name="_xlnm.Print_Area" localSheetId="3">'план 14'!$A$1:$G$69</definedName>
  </definedNames>
  <calcPr calcId="145621"/>
</workbook>
</file>

<file path=xl/calcChain.xml><?xml version="1.0" encoding="utf-8"?>
<calcChain xmlns="http://schemas.openxmlformats.org/spreadsheetml/2006/main">
  <c r="E13" i="11" l="1"/>
  <c r="E56" i="11" s="1"/>
  <c r="E21" i="11"/>
  <c r="E35" i="11" s="1"/>
  <c r="F34" i="11"/>
  <c r="F35" i="11"/>
  <c r="E44" i="11"/>
  <c r="F44" i="11"/>
  <c r="E48" i="11"/>
  <c r="E57" i="11"/>
  <c r="F58" i="11"/>
  <c r="F59" i="11" s="1"/>
  <c r="F14" i="11" s="1"/>
  <c r="E31" i="8"/>
  <c r="E12" i="8"/>
  <c r="E13" i="8" s="1"/>
  <c r="E54" i="5"/>
  <c r="E53" i="5"/>
  <c r="E29" i="5"/>
  <c r="E25" i="5"/>
  <c r="E17" i="5"/>
  <c r="E33" i="5" s="1"/>
  <c r="E48" i="2"/>
  <c r="E42" i="2"/>
  <c r="E13" i="2"/>
  <c r="E11" i="2"/>
  <c r="E29" i="2" s="1"/>
  <c r="E51" i="2" l="1"/>
  <c r="E55" i="5"/>
  <c r="E56" i="5" s="1"/>
  <c r="E58" i="11"/>
  <c r="E59" i="11" s="1"/>
  <c r="E14" i="11" s="1"/>
  <c r="E55" i="8"/>
  <c r="E56" i="8"/>
  <c r="E19" i="8"/>
  <c r="E35" i="8" s="1"/>
  <c r="E52" i="2"/>
  <c r="E57" i="8" l="1"/>
  <c r="E58" i="8" s="1"/>
  <c r="E14" i="8" s="1"/>
</calcChain>
</file>

<file path=xl/sharedStrings.xml><?xml version="1.0" encoding="utf-8"?>
<sst xmlns="http://schemas.openxmlformats.org/spreadsheetml/2006/main" count="536" uniqueCount="118">
  <si>
    <t>Площадь, кв.м.</t>
  </si>
  <si>
    <t>№ п/п</t>
  </si>
  <si>
    <t>План работы   по текущему ремонту  на 2011 г  по дому №20</t>
  </si>
  <si>
    <t>Наименование работ</t>
  </si>
  <si>
    <t>Ед.изм.</t>
  </si>
  <si>
    <t>План 2011 г.</t>
  </si>
  <si>
    <t>Адрес</t>
  </si>
  <si>
    <t xml:space="preserve">Зеленый </t>
  </si>
  <si>
    <t>№ дома</t>
  </si>
  <si>
    <t>этажей</t>
  </si>
  <si>
    <t>кол-во подъездов</t>
  </si>
  <si>
    <t>Материал здания</t>
  </si>
  <si>
    <t>панельный</t>
  </si>
  <si>
    <t>руб.</t>
  </si>
  <si>
    <t>Кровля</t>
  </si>
  <si>
    <t>материал-мягкая</t>
  </si>
  <si>
    <t>м2</t>
  </si>
  <si>
    <t xml:space="preserve">зонты </t>
  </si>
  <si>
    <t>шт</t>
  </si>
  <si>
    <t>сумма</t>
  </si>
  <si>
    <t>Швы</t>
  </si>
  <si>
    <t>утепление</t>
  </si>
  <si>
    <t>п/м</t>
  </si>
  <si>
    <t>Козырьки</t>
  </si>
  <si>
    <t>балкон/вход</t>
  </si>
  <si>
    <t>Крыльцо</t>
  </si>
  <si>
    <t>ремонт</t>
  </si>
  <si>
    <t>Двери, окна</t>
  </si>
  <si>
    <t>подъездные окна</t>
  </si>
  <si>
    <t>слуховые окна</t>
  </si>
  <si>
    <t xml:space="preserve"> двери тамб/вход.</t>
  </si>
  <si>
    <t>Подъезды</t>
  </si>
  <si>
    <t>внутрен.отделка</t>
  </si>
  <si>
    <t>под.</t>
  </si>
  <si>
    <t xml:space="preserve">почтовые ящики  </t>
  </si>
  <si>
    <t>перила и решетки</t>
  </si>
  <si>
    <t>Отмостка</t>
  </si>
  <si>
    <t>отмостка</t>
  </si>
  <si>
    <t xml:space="preserve">приямки  </t>
  </si>
  <si>
    <t xml:space="preserve"> руб</t>
  </si>
  <si>
    <t>Итого общестроительные работы</t>
  </si>
  <si>
    <t xml:space="preserve">Система отопления </t>
  </si>
  <si>
    <t>элеватор задвижки</t>
  </si>
  <si>
    <t xml:space="preserve">элеватор баланс.клапан  </t>
  </si>
  <si>
    <t>подъездное отопление</t>
  </si>
  <si>
    <t xml:space="preserve">фильтры </t>
  </si>
  <si>
    <t>запорная арматура</t>
  </si>
  <si>
    <t>монометры, термометры</t>
  </si>
  <si>
    <t xml:space="preserve"> труба</t>
  </si>
  <si>
    <t xml:space="preserve"> теплоизоляция </t>
  </si>
  <si>
    <t>ГВС</t>
  </si>
  <si>
    <t>ЗРА</t>
  </si>
  <si>
    <t>ХВС</t>
  </si>
  <si>
    <t xml:space="preserve">труба </t>
  </si>
  <si>
    <t xml:space="preserve">Канализация </t>
  </si>
  <si>
    <t>канал.стояк -выход на крышу</t>
  </si>
  <si>
    <t>Ремонт по заявкам квартиросъемщиков (смена труб, прочистка канализации)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</si>
  <si>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</si>
  <si>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</si>
  <si>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</si>
  <si>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План начислений с учетом остатка, руб.</t>
  </si>
  <si>
    <t>Согласованно :</t>
  </si>
  <si>
    <t xml:space="preserve">Генеральный  директор ООО "ВУ ЖКС"  </t>
  </si>
  <si>
    <t>Федоров А.В.</t>
  </si>
  <si>
    <t>Согласованно собственники жилого дома :</t>
  </si>
  <si>
    <t>Ст. по дому, кв №</t>
  </si>
  <si>
    <t>кв №</t>
  </si>
  <si>
    <t xml:space="preserve">кв № </t>
  </si>
  <si>
    <t>УТВЕРЖДАЮ</t>
  </si>
  <si>
    <t>Генеральный директор ООО "ВУЖКС"</t>
  </si>
  <si>
    <t>______________________ А.В.Федоров</t>
  </si>
  <si>
    <t>"____"______________________ 2012 г.</t>
  </si>
  <si>
    <t>План работы   по текущему ремонту  на 2012 г  по дому №20</t>
  </si>
  <si>
    <t>План 2012 г.</t>
  </si>
  <si>
    <t>бетонная лотковая</t>
  </si>
  <si>
    <t>откосы 1 подъезд</t>
  </si>
  <si>
    <t>м/п</t>
  </si>
  <si>
    <t>остекление</t>
  </si>
  <si>
    <t>Площадка для машин</t>
  </si>
  <si>
    <t>циркуляционный насос</t>
  </si>
  <si>
    <t>Всего запланировано по дому на 2012 год, руб.</t>
  </si>
  <si>
    <t>План начислений с учетом остатка за 2011г.</t>
  </si>
  <si>
    <t>Составили:</t>
  </si>
  <si>
    <t>Мастер ТО</t>
  </si>
  <si>
    <t>Яковлева И.А.</t>
  </si>
  <si>
    <t>Техник</t>
  </si>
  <si>
    <t>Престр О.В.</t>
  </si>
  <si>
    <t xml:space="preserve">"____"______________________ 2013 г.  
</t>
  </si>
  <si>
    <t>План работ   по текущему ремонту  на 2013 г  по дому №20</t>
  </si>
  <si>
    <t>План       2013 г.</t>
  </si>
  <si>
    <t>Выполнено с н.г.</t>
  </si>
  <si>
    <t>№ дома/этажность/кол-во подъездов</t>
  </si>
  <si>
    <t>20 / 9 / 2</t>
  </si>
  <si>
    <t xml:space="preserve">Остаток 2012 г. ("-" экономия, "+" перерасход) 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</si>
  <si>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</si>
  <si>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</si>
  <si>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 xml:space="preserve">Планируемый текущий ремонт в 2013 г без учета 12% </t>
  </si>
  <si>
    <t>Кровля - в 2012 г. сделан кап.ремонт</t>
  </si>
  <si>
    <t>малоскатная, профлист лотковая</t>
  </si>
  <si>
    <t>/2</t>
  </si>
  <si>
    <t>окна 2 подъезд</t>
  </si>
  <si>
    <t>2 под.</t>
  </si>
  <si>
    <t>манометры, термометры</t>
  </si>
  <si>
    <t>Работы выполненные  с начала 2012 г.</t>
  </si>
  <si>
    <t>Остаток денежных средств</t>
  </si>
  <si>
    <t>антикорроз.защита труб</t>
  </si>
  <si>
    <t>очистка подв.и черд.пом.</t>
  </si>
  <si>
    <t>балкон кв.71,35</t>
  </si>
  <si>
    <t xml:space="preserve">План доходов с учетом остатка 2013г., руб. </t>
  </si>
  <si>
    <t xml:space="preserve">План доходов на текущий ремонт, руб. </t>
  </si>
  <si>
    <t xml:space="preserve">Остаток 2013 г. ("-" экономия, "+" перерасход) </t>
  </si>
  <si>
    <t>Доп.раб.по предписанию</t>
  </si>
  <si>
    <t>Сумма, руб.</t>
  </si>
  <si>
    <t>План работ  по текущему ремонту  на 2014 г  по дому №20</t>
  </si>
  <si>
    <t xml:space="preserve">"____"______________________ 2014 г.  
</t>
  </si>
  <si>
    <t>Планируемый текущий ремонт в 2011 г</t>
  </si>
  <si>
    <t>Планируемый текущий ремонт в 2012 г</t>
  </si>
  <si>
    <t>Планируемый текущий ремонт в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</si>
</sst>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_(* #,##0.00_);_(* \(#,##0.00\);_(* &quot;-&quot;??_);_(@_)"/>
    <numFmt numFmtId="166" formatCode="_-* #,##0.0_р_._-;\-* #,##0.0_р_._-;_-* &quot;-&quot;??_р_._-;_-@_-"/>
  </numFmts>
  <fonts count="30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rgb="FF000000"/>
      <name val="Calibri"/>
      <family val="2"/>
      <charset val="204"/>
      <scheme val="minor"/>
    </font>
    <font>
      <sz val="9"/>
      <name val="Arial Cyr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sz val="10"/>
      <color rgb="FFFF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8"/>
      <name val="Arial"/>
      <family val="2"/>
    </font>
    <font>
      <b/>
      <sz val="12"/>
      <name val="Arial Cyr"/>
      <charset val="204"/>
    </font>
    <font>
      <b/>
      <i/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4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7" fillId="0" borderId="0"/>
    <xf numFmtId="0" fontId="27" fillId="0" borderId="0"/>
    <xf numFmtId="0" fontId="1" fillId="0" borderId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8" fillId="0" borderId="0" xfId="7" applyFont="1"/>
    <xf numFmtId="0" fontId="10" fillId="0" borderId="1" xfId="8" applyFont="1" applyBorder="1" applyAlignment="1">
      <alignment horizontal="center" vertical="center" wrapText="1"/>
    </xf>
    <xf numFmtId="0" fontId="10" fillId="0" borderId="5" xfId="8" applyFont="1" applyBorder="1" applyAlignment="1">
      <alignment horizontal="center" vertical="center" wrapText="1"/>
    </xf>
    <xf numFmtId="0" fontId="8" fillId="0" borderId="0" xfId="7" applyNumberFormat="1" applyFont="1" applyAlignment="1">
      <alignment horizontal="center" vertical="center" wrapText="1"/>
    </xf>
    <xf numFmtId="0" fontId="2" fillId="0" borderId="1" xfId="8" applyBorder="1" applyAlignment="1">
      <alignment horizontal="center" vertical="top"/>
    </xf>
    <xf numFmtId="0" fontId="10" fillId="0" borderId="1" xfId="7" applyNumberFormat="1" applyFont="1" applyFill="1" applyBorder="1" applyAlignment="1">
      <alignment vertical="top" wrapText="1"/>
    </xf>
    <xf numFmtId="0" fontId="10" fillId="0" borderId="1" xfId="7" applyFont="1" applyFill="1" applyBorder="1" applyAlignment="1">
      <alignment horizontal="center"/>
    </xf>
    <xf numFmtId="0" fontId="2" fillId="0" borderId="1" xfId="8" applyBorder="1"/>
    <xf numFmtId="0" fontId="2" fillId="0" borderId="0" xfId="8"/>
    <xf numFmtId="0" fontId="2" fillId="0" borderId="1" xfId="8" applyBorder="1" applyAlignment="1">
      <alignment horizontal="center"/>
    </xf>
    <xf numFmtId="0" fontId="8" fillId="0" borderId="1" xfId="7" applyNumberFormat="1" applyFont="1" applyBorder="1" applyAlignment="1">
      <alignment horizontal="center" vertical="center" wrapText="1"/>
    </xf>
    <xf numFmtId="1" fontId="2" fillId="0" borderId="1" xfId="8" applyNumberFormat="1" applyBorder="1" applyAlignment="1">
      <alignment horizontal="center"/>
    </xf>
    <xf numFmtId="3" fontId="2" fillId="0" borderId="1" xfId="8" applyNumberFormat="1" applyBorder="1" applyAlignment="1">
      <alignment horizontal="center"/>
    </xf>
    <xf numFmtId="1" fontId="2" fillId="0" borderId="1" xfId="8" applyNumberFormat="1" applyBorder="1" applyAlignment="1">
      <alignment horizontal="center" vertical="center"/>
    </xf>
    <xf numFmtId="0" fontId="7" fillId="0" borderId="1" xfId="7" applyNumberFormat="1" applyFont="1" applyFill="1" applyBorder="1" applyAlignment="1">
      <alignment horizontal="center" vertical="center" wrapText="1"/>
    </xf>
    <xf numFmtId="0" fontId="11" fillId="0" borderId="1" xfId="7" applyNumberFormat="1" applyFont="1" applyFill="1" applyBorder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0" fontId="10" fillId="0" borderId="1" xfId="7" applyNumberFormat="1" applyFont="1" applyFill="1" applyBorder="1" applyAlignment="1">
      <alignment horizontal="center" vertical="center" wrapText="1"/>
    </xf>
    <xf numFmtId="3" fontId="2" fillId="0" borderId="1" xfId="8" applyNumberFormat="1" applyBorder="1" applyAlignment="1">
      <alignment horizontal="center" vertical="center"/>
    </xf>
    <xf numFmtId="0" fontId="2" fillId="0" borderId="0" xfId="8" applyAlignment="1">
      <alignment horizontal="center" vertical="top"/>
    </xf>
    <xf numFmtId="0" fontId="2" fillId="0" borderId="0" xfId="8" applyAlignment="1">
      <alignment vertical="top" wrapText="1"/>
    </xf>
    <xf numFmtId="0" fontId="2" fillId="0" borderId="0" xfId="8" applyAlignment="1">
      <alignment horizontal="center"/>
    </xf>
    <xf numFmtId="0" fontId="12" fillId="0" borderId="0" xfId="8" applyFont="1" applyAlignment="1">
      <alignment horizontal="center" vertical="top"/>
    </xf>
    <xf numFmtId="0" fontId="14" fillId="0" borderId="0" xfId="8" applyFont="1" applyAlignment="1">
      <alignment horizontal="center"/>
    </xf>
    <xf numFmtId="0" fontId="12" fillId="0" borderId="0" xfId="8" applyFont="1" applyAlignment="1">
      <alignment horizontal="center"/>
    </xf>
    <xf numFmtId="0" fontId="12" fillId="0" borderId="0" xfId="8" applyFont="1"/>
    <xf numFmtId="0" fontId="13" fillId="0" borderId="0" xfId="8" applyFont="1"/>
    <xf numFmtId="0" fontId="13" fillId="0" borderId="2" xfId="8" applyFont="1" applyBorder="1"/>
    <xf numFmtId="0" fontId="14" fillId="0" borderId="0" xfId="8" applyFont="1" applyAlignment="1">
      <alignment horizontal="center" vertical="center"/>
    </xf>
    <xf numFmtId="0" fontId="14" fillId="0" borderId="2" xfId="8" applyFont="1" applyBorder="1" applyAlignment="1">
      <alignment horizontal="center"/>
    </xf>
    <xf numFmtId="0" fontId="15" fillId="0" borderId="2" xfId="8" applyFont="1" applyBorder="1"/>
    <xf numFmtId="0" fontId="15" fillId="0" borderId="2" xfId="8" applyFont="1" applyBorder="1" applyAlignment="1">
      <alignment horizontal="center"/>
    </xf>
    <xf numFmtId="0" fontId="15" fillId="0" borderId="2" xfId="8" applyFont="1" applyBorder="1" applyAlignment="1">
      <alignment horizontal="left"/>
    </xf>
    <xf numFmtId="41" fontId="16" fillId="0" borderId="1" xfId="1" applyNumberFormat="1" applyFont="1" applyBorder="1" applyAlignment="1">
      <alignment horizontal="center" vertical="center"/>
    </xf>
    <xf numFmtId="41" fontId="21" fillId="0" borderId="1" xfId="8" applyNumberFormat="1" applyFont="1" applyBorder="1" applyAlignment="1">
      <alignment horizontal="center" vertical="center"/>
    </xf>
    <xf numFmtId="41" fontId="12" fillId="0" borderId="0" xfId="8" applyNumberFormat="1" applyFont="1" applyAlignment="1">
      <alignment horizontal="center"/>
    </xf>
    <xf numFmtId="0" fontId="9" fillId="0" borderId="0" xfId="8" applyFont="1" applyBorder="1" applyAlignment="1">
      <alignment vertical="center"/>
    </xf>
    <xf numFmtId="0" fontId="10" fillId="0" borderId="9" xfId="8" applyFont="1" applyBorder="1" applyAlignment="1">
      <alignment horizontal="center" vertical="center" wrapText="1"/>
    </xf>
    <xf numFmtId="0" fontId="10" fillId="0" borderId="1" xfId="7" applyNumberFormat="1" applyFont="1" applyBorder="1" applyAlignment="1">
      <alignment horizontal="center" vertical="center" wrapText="1"/>
    </xf>
    <xf numFmtId="0" fontId="14" fillId="0" borderId="1" xfId="8" applyFont="1" applyBorder="1" applyAlignment="1">
      <alignment horizontal="center" vertical="top"/>
    </xf>
    <xf numFmtId="0" fontId="13" fillId="0" borderId="7" xfId="8" applyFont="1" applyBorder="1" applyAlignment="1">
      <alignment vertical="top" wrapText="1"/>
    </xf>
    <xf numFmtId="0" fontId="13" fillId="0" borderId="7" xfId="8" applyFont="1" applyBorder="1" applyAlignment="1">
      <alignment horizontal="center"/>
    </xf>
    <xf numFmtId="0" fontId="14" fillId="0" borderId="7" xfId="8" applyFont="1" applyBorder="1" applyAlignment="1">
      <alignment horizontal="center"/>
    </xf>
    <xf numFmtId="0" fontId="12" fillId="0" borderId="7" xfId="8" applyFont="1" applyBorder="1"/>
    <xf numFmtId="0" fontId="14" fillId="0" borderId="0" xfId="8" applyFont="1"/>
    <xf numFmtId="0" fontId="14" fillId="0" borderId="6" xfId="8" applyFont="1" applyBorder="1" applyAlignment="1">
      <alignment horizontal="center" vertical="top"/>
    </xf>
    <xf numFmtId="49" fontId="23" fillId="0" borderId="7" xfId="8" applyNumberFormat="1" applyFont="1" applyBorder="1" applyAlignment="1">
      <alignment horizontal="center" vertical="top"/>
    </xf>
    <xf numFmtId="0" fontId="13" fillId="0" borderId="7" xfId="8" applyFont="1" applyBorder="1" applyAlignment="1">
      <alignment wrapText="1"/>
    </xf>
    <xf numFmtId="0" fontId="23" fillId="0" borderId="7" xfId="8" applyFont="1" applyBorder="1" applyAlignment="1">
      <alignment horizontal="center"/>
    </xf>
    <xf numFmtId="0" fontId="24" fillId="0" borderId="7" xfId="8" applyFont="1" applyBorder="1" applyAlignment="1">
      <alignment horizontal="center" vertical="center" wrapText="1"/>
    </xf>
    <xf numFmtId="166" fontId="5" fillId="0" borderId="7" xfId="8" applyNumberFormat="1" applyFont="1" applyBorder="1" applyAlignment="1">
      <alignment horizontal="center" vertical="top" wrapText="1"/>
    </xf>
    <xf numFmtId="164" fontId="5" fillId="0" borderId="7" xfId="8" applyNumberFormat="1" applyFont="1" applyBorder="1" applyAlignment="1">
      <alignment horizontal="center" vertical="top" wrapText="1"/>
    </xf>
    <xf numFmtId="164" fontId="6" fillId="0" borderId="7" xfId="8" applyNumberFormat="1" applyFont="1" applyBorder="1" applyAlignment="1">
      <alignment horizontal="center" vertical="top" wrapText="1"/>
    </xf>
    <xf numFmtId="0" fontId="12" fillId="0" borderId="6" xfId="8" applyFont="1" applyBorder="1" applyAlignment="1">
      <alignment horizontal="center" vertical="top"/>
    </xf>
    <xf numFmtId="0" fontId="23" fillId="0" borderId="12" xfId="8" applyFont="1" applyBorder="1" applyAlignment="1">
      <alignment horizontal="center"/>
    </xf>
    <xf numFmtId="164" fontId="6" fillId="0" borderId="12" xfId="8" applyNumberFormat="1" applyFont="1" applyBorder="1" applyAlignment="1">
      <alignment horizontal="center" vertical="top" wrapText="1"/>
    </xf>
    <xf numFmtId="0" fontId="12" fillId="0" borderId="12" xfId="8" applyFont="1" applyBorder="1"/>
    <xf numFmtId="164" fontId="12" fillId="0" borderId="0" xfId="8" applyNumberFormat="1" applyFont="1"/>
    <xf numFmtId="41" fontId="25" fillId="0" borderId="1" xfId="1" applyNumberFormat="1" applyFont="1" applyBorder="1" applyAlignment="1">
      <alignment horizontal="center" vertical="center"/>
    </xf>
    <xf numFmtId="3" fontId="3" fillId="0" borderId="1" xfId="8" applyNumberFormat="1" applyFont="1" applyBorder="1" applyAlignment="1">
      <alignment horizontal="center"/>
    </xf>
    <xf numFmtId="0" fontId="7" fillId="0" borderId="1" xfId="8" applyFont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top"/>
    </xf>
    <xf numFmtId="0" fontId="21" fillId="0" borderId="5" xfId="8" applyFont="1" applyBorder="1" applyAlignment="1">
      <alignment horizontal="center"/>
    </xf>
    <xf numFmtId="0" fontId="17" fillId="0" borderId="1" xfId="8" applyFont="1" applyBorder="1"/>
    <xf numFmtId="0" fontId="17" fillId="0" borderId="0" xfId="8" applyFont="1"/>
    <xf numFmtId="0" fontId="1" fillId="0" borderId="0" xfId="32"/>
    <xf numFmtId="0" fontId="1" fillId="0" borderId="0" xfId="32" applyAlignment="1">
      <alignment horizontal="center"/>
    </xf>
    <xf numFmtId="0" fontId="1" fillId="0" borderId="0" xfId="32" applyAlignment="1">
      <alignment vertical="top" wrapText="1"/>
    </xf>
    <xf numFmtId="0" fontId="1" fillId="0" borderId="0" xfId="32" applyAlignment="1">
      <alignment horizontal="center" vertical="top"/>
    </xf>
    <xf numFmtId="0" fontId="12" fillId="0" borderId="0" xfId="32" applyFont="1"/>
    <xf numFmtId="0" fontId="14" fillId="0" borderId="2" xfId="32" applyFont="1" applyBorder="1" applyAlignment="1">
      <alignment horizontal="center"/>
    </xf>
    <xf numFmtId="0" fontId="15" fillId="0" borderId="2" xfId="32" applyFont="1" applyBorder="1" applyAlignment="1">
      <alignment horizontal="center"/>
    </xf>
    <xf numFmtId="0" fontId="15" fillId="0" borderId="2" xfId="32" applyFont="1" applyBorder="1" applyAlignment="1">
      <alignment horizontal="left"/>
    </xf>
    <xf numFmtId="0" fontId="15" fillId="0" borderId="2" xfId="32" applyFont="1" applyBorder="1"/>
    <xf numFmtId="0" fontId="14" fillId="0" borderId="0" xfId="32" applyFont="1" applyAlignment="1">
      <alignment horizontal="center"/>
    </xf>
    <xf numFmtId="0" fontId="13" fillId="0" borderId="0" xfId="32" applyFont="1"/>
    <xf numFmtId="0" fontId="14" fillId="0" borderId="0" xfId="32" applyFont="1" applyAlignment="1">
      <alignment horizontal="center" vertical="center"/>
    </xf>
    <xf numFmtId="0" fontId="13" fillId="0" borderId="2" xfId="32" applyFont="1" applyBorder="1"/>
    <xf numFmtId="0" fontId="17" fillId="0" borderId="0" xfId="32" applyFont="1"/>
    <xf numFmtId="41" fontId="12" fillId="0" borderId="0" xfId="32" applyNumberFormat="1" applyFont="1" applyAlignment="1">
      <alignment horizontal="center"/>
    </xf>
    <xf numFmtId="0" fontId="17" fillId="0" borderId="1" xfId="32" applyFont="1" applyBorder="1"/>
    <xf numFmtId="41" fontId="16" fillId="0" borderId="1" xfId="33" applyNumberFormat="1" applyFont="1" applyBorder="1" applyAlignment="1">
      <alignment horizontal="center" vertical="center"/>
    </xf>
    <xf numFmtId="0" fontId="21" fillId="0" borderId="5" xfId="32" applyFont="1" applyBorder="1" applyAlignment="1">
      <alignment horizontal="center"/>
    </xf>
    <xf numFmtId="0" fontId="21" fillId="0" borderId="1" xfId="32" applyFont="1" applyBorder="1" applyAlignment="1">
      <alignment horizontal="center" vertical="top"/>
    </xf>
    <xf numFmtId="3" fontId="1" fillId="0" borderId="1" xfId="32" applyNumberFormat="1" applyBorder="1" applyAlignment="1">
      <alignment horizontal="center"/>
    </xf>
    <xf numFmtId="0" fontId="1" fillId="0" borderId="1" xfId="32" applyBorder="1" applyAlignment="1">
      <alignment horizontal="center" vertical="top"/>
    </xf>
    <xf numFmtId="0" fontId="1" fillId="0" borderId="1" xfId="32" applyBorder="1"/>
    <xf numFmtId="3" fontId="3" fillId="0" borderId="1" xfId="32" applyNumberFormat="1" applyFont="1" applyBorder="1" applyAlignment="1">
      <alignment horizontal="center"/>
    </xf>
    <xf numFmtId="1" fontId="1" fillId="0" borderId="1" xfId="32" applyNumberFormat="1" applyBorder="1" applyAlignment="1">
      <alignment horizontal="center"/>
    </xf>
    <xf numFmtId="1" fontId="1" fillId="0" borderId="1" xfId="32" applyNumberFormat="1" applyBorder="1" applyAlignment="1">
      <alignment horizontal="center" vertical="center"/>
    </xf>
    <xf numFmtId="0" fontId="8" fillId="0" borderId="1" xfId="32" applyFont="1" applyBorder="1" applyAlignment="1">
      <alignment horizontal="center" vertical="center" wrapText="1"/>
    </xf>
    <xf numFmtId="41" fontId="21" fillId="0" borderId="1" xfId="32" applyNumberFormat="1" applyFont="1" applyBorder="1" applyAlignment="1">
      <alignment horizontal="center" vertical="center"/>
    </xf>
    <xf numFmtId="0" fontId="1" fillId="0" borderId="1" xfId="32" applyBorder="1" applyAlignment="1">
      <alignment horizontal="center"/>
    </xf>
    <xf numFmtId="164" fontId="12" fillId="0" borderId="0" xfId="32" applyNumberFormat="1" applyFont="1"/>
    <xf numFmtId="0" fontId="12" fillId="0" borderId="12" xfId="32" applyFont="1" applyBorder="1"/>
    <xf numFmtId="164" fontId="6" fillId="0" borderId="12" xfId="32" applyNumberFormat="1" applyFont="1" applyBorder="1" applyAlignment="1">
      <alignment horizontal="center" vertical="top" wrapText="1"/>
    </xf>
    <xf numFmtId="0" fontId="23" fillId="0" borderId="12" xfId="32" applyFont="1" applyBorder="1" applyAlignment="1">
      <alignment horizontal="center"/>
    </xf>
    <xf numFmtId="0" fontId="12" fillId="0" borderId="6" xfId="32" applyFont="1" applyBorder="1" applyAlignment="1">
      <alignment horizontal="center" vertical="top"/>
    </xf>
    <xf numFmtId="0" fontId="14" fillId="0" borderId="0" xfId="32" applyFont="1"/>
    <xf numFmtId="0" fontId="12" fillId="0" borderId="7" xfId="32" applyFont="1" applyBorder="1"/>
    <xf numFmtId="164" fontId="6" fillId="0" borderId="7" xfId="32" applyNumberFormat="1" applyFont="1" applyBorder="1" applyAlignment="1">
      <alignment horizontal="center" vertical="top" wrapText="1"/>
    </xf>
    <xf numFmtId="0" fontId="23" fillId="0" borderId="7" xfId="32" applyFont="1" applyBorder="1" applyAlignment="1">
      <alignment horizontal="center"/>
    </xf>
    <xf numFmtId="0" fontId="14" fillId="0" borderId="6" xfId="32" applyFont="1" applyBorder="1" applyAlignment="1">
      <alignment horizontal="center" vertical="top"/>
    </xf>
    <xf numFmtId="164" fontId="5" fillId="0" borderId="7" xfId="32" applyNumberFormat="1" applyFont="1" applyBorder="1" applyAlignment="1">
      <alignment horizontal="center" vertical="top" wrapText="1"/>
    </xf>
    <xf numFmtId="0" fontId="24" fillId="0" borderId="7" xfId="32" applyFont="1" applyBorder="1" applyAlignment="1">
      <alignment horizontal="center" vertical="center" wrapText="1"/>
    </xf>
    <xf numFmtId="0" fontId="13" fillId="0" borderId="7" xfId="32" applyFont="1" applyBorder="1" applyAlignment="1">
      <alignment vertical="top" wrapText="1"/>
    </xf>
    <xf numFmtId="0" fontId="14" fillId="0" borderId="7" xfId="32" applyFont="1" applyBorder="1" applyAlignment="1">
      <alignment horizontal="center"/>
    </xf>
    <xf numFmtId="0" fontId="13" fillId="0" borderId="7" xfId="32" applyFont="1" applyBorder="1" applyAlignment="1">
      <alignment wrapText="1"/>
    </xf>
    <xf numFmtId="49" fontId="23" fillId="0" borderId="7" xfId="32" applyNumberFormat="1" applyFont="1" applyBorder="1" applyAlignment="1">
      <alignment horizontal="center" vertical="top"/>
    </xf>
    <xf numFmtId="0" fontId="13" fillId="0" borderId="7" xfId="32" applyFont="1" applyBorder="1" applyAlignment="1">
      <alignment horizontal="center"/>
    </xf>
    <xf numFmtId="0" fontId="10" fillId="0" borderId="1" xfId="32" applyFont="1" applyBorder="1" applyAlignment="1">
      <alignment horizontal="center" vertical="center" wrapText="1"/>
    </xf>
    <xf numFmtId="0" fontId="9" fillId="0" borderId="0" xfId="32" applyFont="1" applyBorder="1" applyAlignment="1">
      <alignment vertical="center"/>
    </xf>
    <xf numFmtId="0" fontId="22" fillId="0" borderId="0" xfId="32" applyFont="1" applyAlignment="1">
      <alignment horizontal="center" vertical="center"/>
    </xf>
    <xf numFmtId="41" fontId="18" fillId="0" borderId="1" xfId="1" applyNumberFormat="1" applyFont="1" applyBorder="1" applyAlignment="1">
      <alignment horizontal="center" vertical="center"/>
    </xf>
    <xf numFmtId="164" fontId="19" fillId="0" borderId="7" xfId="0" applyNumberFormat="1" applyFont="1" applyBorder="1" applyAlignment="1">
      <alignment horizontal="center" vertical="top" wrapText="1"/>
    </xf>
    <xf numFmtId="164" fontId="29" fillId="0" borderId="7" xfId="0" applyNumberFormat="1" applyFont="1" applyBorder="1" applyAlignment="1">
      <alignment horizontal="center" vertical="top" wrapText="1"/>
    </xf>
    <xf numFmtId="41" fontId="18" fillId="0" borderId="1" xfId="33" applyNumberFormat="1" applyFont="1" applyBorder="1" applyAlignment="1">
      <alignment horizontal="center" vertical="center"/>
    </xf>
    <xf numFmtId="0" fontId="2" fillId="0" borderId="1" xfId="8" applyBorder="1" applyAlignment="1">
      <alignment horizontal="center" vertical="top"/>
    </xf>
    <xf numFmtId="0" fontId="10" fillId="0" borderId="1" xfId="7" applyNumberFormat="1" applyFont="1" applyBorder="1" applyAlignment="1">
      <alignment vertical="top" wrapText="1"/>
    </xf>
    <xf numFmtId="0" fontId="22" fillId="0" borderId="2" xfId="8" applyFont="1" applyBorder="1" applyAlignment="1">
      <alignment horizontal="center" vertical="center"/>
    </xf>
    <xf numFmtId="0" fontId="10" fillId="0" borderId="3" xfId="8" applyFont="1" applyBorder="1" applyAlignment="1">
      <alignment horizontal="center" vertical="center" wrapText="1"/>
    </xf>
    <xf numFmtId="0" fontId="10" fillId="0" borderId="4" xfId="8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0" borderId="3" xfId="7" applyNumberFormat="1" applyFont="1" applyFill="1" applyBorder="1" applyAlignment="1">
      <alignment horizontal="left" vertical="top" wrapText="1"/>
    </xf>
    <xf numFmtId="0" fontId="10" fillId="0" borderId="5" xfId="7" applyNumberFormat="1" applyFont="1" applyFill="1" applyBorder="1" applyAlignment="1">
      <alignment horizontal="left" vertical="top" wrapText="1"/>
    </xf>
    <xf numFmtId="0" fontId="15" fillId="0" borderId="2" xfId="8" applyFont="1" applyBorder="1" applyAlignment="1">
      <alignment horizontal="left"/>
    </xf>
    <xf numFmtId="0" fontId="10" fillId="0" borderId="3" xfId="7" applyNumberFormat="1" applyFont="1" applyBorder="1" applyAlignment="1">
      <alignment vertical="top" wrapText="1"/>
    </xf>
    <xf numFmtId="0" fontId="10" fillId="0" borderId="5" xfId="7" applyNumberFormat="1" applyFont="1" applyBorder="1" applyAlignment="1">
      <alignment vertical="top" wrapText="1"/>
    </xf>
    <xf numFmtId="0" fontId="10" fillId="0" borderId="3" xfId="7" applyNumberFormat="1" applyFont="1" applyFill="1" applyBorder="1" applyAlignment="1">
      <alignment vertical="top" wrapText="1"/>
    </xf>
    <xf numFmtId="0" fontId="10" fillId="0" borderId="5" xfId="7" applyNumberFormat="1" applyFont="1" applyFill="1" applyBorder="1" applyAlignment="1">
      <alignment vertical="top" wrapText="1"/>
    </xf>
    <xf numFmtId="0" fontId="13" fillId="0" borderId="0" xfId="8" applyFont="1" applyAlignment="1">
      <alignment horizontal="left"/>
    </xf>
    <xf numFmtId="0" fontId="20" fillId="0" borderId="0" xfId="8" applyFont="1" applyAlignment="1">
      <alignment horizontal="right"/>
    </xf>
    <xf numFmtId="0" fontId="28" fillId="0" borderId="2" xfId="8" applyFont="1" applyBorder="1" applyAlignment="1">
      <alignment horizontal="center" vertical="center"/>
    </xf>
    <xf numFmtId="0" fontId="14" fillId="0" borderId="0" xfId="8" applyFont="1" applyAlignment="1">
      <alignment horizontal="center" vertical="center"/>
    </xf>
    <xf numFmtId="0" fontId="10" fillId="0" borderId="3" xfId="8" applyFont="1" applyBorder="1" applyAlignment="1">
      <alignment horizontal="left" vertical="center" wrapText="1"/>
    </xf>
    <xf numFmtId="0" fontId="10" fillId="0" borderId="5" xfId="8" applyFont="1" applyBorder="1" applyAlignment="1">
      <alignment horizontal="left" vertical="center" wrapText="1"/>
    </xf>
    <xf numFmtId="0" fontId="10" fillId="0" borderId="3" xfId="8" applyFont="1" applyBorder="1" applyAlignment="1">
      <alignment vertical="top" wrapText="1"/>
    </xf>
    <xf numFmtId="0" fontId="10" fillId="0" borderId="5" xfId="8" applyFont="1" applyBorder="1" applyAlignment="1">
      <alignment vertical="top" wrapText="1"/>
    </xf>
    <xf numFmtId="0" fontId="13" fillId="0" borderId="8" xfId="8" applyFont="1" applyBorder="1" applyAlignment="1">
      <alignment horizontal="left"/>
    </xf>
    <xf numFmtId="0" fontId="20" fillId="0" borderId="0" xfId="8" applyFont="1" applyAlignment="1">
      <alignment horizontal="right" wrapText="1"/>
    </xf>
    <xf numFmtId="0" fontId="22" fillId="0" borderId="0" xfId="8" applyFont="1" applyAlignment="1">
      <alignment horizontal="center" vertical="center"/>
    </xf>
    <xf numFmtId="0" fontId="13" fillId="0" borderId="3" xfId="8" applyFont="1" applyBorder="1" applyAlignment="1">
      <alignment vertical="top" wrapText="1"/>
    </xf>
    <xf numFmtId="0" fontId="13" fillId="0" borderId="4" xfId="8" applyFont="1" applyBorder="1" applyAlignment="1">
      <alignment vertical="top" wrapText="1"/>
    </xf>
    <xf numFmtId="0" fontId="13" fillId="0" borderId="10" xfId="8" applyFont="1" applyBorder="1" applyAlignment="1">
      <alignment horizontal="left" vertical="top" wrapText="1"/>
    </xf>
    <xf numFmtId="0" fontId="13" fillId="0" borderId="11" xfId="8" applyFont="1" applyBorder="1" applyAlignment="1">
      <alignment horizontal="left" vertical="top" wrapText="1"/>
    </xf>
    <xf numFmtId="0" fontId="13" fillId="0" borderId="3" xfId="8" applyFont="1" applyBorder="1" applyAlignment="1">
      <alignment vertical="center" wrapText="1"/>
    </xf>
    <xf numFmtId="0" fontId="13" fillId="0" borderId="5" xfId="8" applyFont="1" applyBorder="1" applyAlignment="1">
      <alignment vertical="center" wrapText="1"/>
    </xf>
    <xf numFmtId="0" fontId="26" fillId="0" borderId="3" xfId="8" applyFont="1" applyBorder="1" applyAlignment="1">
      <alignment vertical="top" wrapText="1"/>
    </xf>
    <xf numFmtId="0" fontId="26" fillId="0" borderId="5" xfId="8" applyFont="1" applyBorder="1" applyAlignment="1">
      <alignment vertical="top" wrapText="1"/>
    </xf>
    <xf numFmtId="0" fontId="20" fillId="0" borderId="0" xfId="32" applyFont="1" applyAlignment="1">
      <alignment horizontal="right"/>
    </xf>
    <xf numFmtId="0" fontId="20" fillId="0" borderId="0" xfId="32" applyFont="1" applyAlignment="1">
      <alignment horizontal="right" wrapText="1"/>
    </xf>
    <xf numFmtId="0" fontId="22" fillId="0" borderId="0" xfId="32" applyFont="1" applyAlignment="1">
      <alignment horizontal="center" vertical="center"/>
    </xf>
    <xf numFmtId="0" fontId="10" fillId="0" borderId="1" xfId="32" applyFont="1" applyBorder="1" applyAlignment="1">
      <alignment horizontal="center" vertical="center" wrapText="1"/>
    </xf>
    <xf numFmtId="0" fontId="13" fillId="0" borderId="3" xfId="32" applyFont="1" applyBorder="1" applyAlignment="1">
      <alignment vertical="top" wrapText="1"/>
    </xf>
    <xf numFmtId="0" fontId="13" fillId="0" borderId="4" xfId="32" applyFont="1" applyBorder="1" applyAlignment="1">
      <alignment vertical="top" wrapText="1"/>
    </xf>
    <xf numFmtId="0" fontId="13" fillId="0" borderId="3" xfId="7" applyNumberFormat="1" applyFont="1" applyFill="1" applyBorder="1" applyAlignment="1">
      <alignment vertical="top" wrapText="1"/>
    </xf>
    <xf numFmtId="0" fontId="13" fillId="0" borderId="5" xfId="7" applyNumberFormat="1" applyFont="1" applyFill="1" applyBorder="1" applyAlignment="1">
      <alignment vertical="top" wrapText="1"/>
    </xf>
    <xf numFmtId="0" fontId="13" fillId="0" borderId="4" xfId="0" applyFont="1" applyBorder="1" applyAlignment="1">
      <alignment horizontal="left" vertical="top" wrapText="1"/>
    </xf>
    <xf numFmtId="0" fontId="1" fillId="0" borderId="1" xfId="32" applyBorder="1" applyAlignment="1">
      <alignment horizontal="center" vertical="top"/>
    </xf>
    <xf numFmtId="0" fontId="13" fillId="0" borderId="3" xfId="32" applyFont="1" applyBorder="1" applyAlignment="1">
      <alignment vertical="center" wrapText="1"/>
    </xf>
    <xf numFmtId="0" fontId="13" fillId="0" borderId="5" xfId="32" applyFont="1" applyBorder="1" applyAlignment="1">
      <alignment vertical="center" wrapText="1"/>
    </xf>
    <xf numFmtId="0" fontId="26" fillId="0" borderId="3" xfId="32" applyFont="1" applyBorder="1" applyAlignment="1">
      <alignment vertical="top" wrapText="1"/>
    </xf>
    <xf numFmtId="0" fontId="26" fillId="0" borderId="5" xfId="32" applyFont="1" applyBorder="1" applyAlignment="1">
      <alignment vertical="top" wrapText="1"/>
    </xf>
    <xf numFmtId="0" fontId="13" fillId="0" borderId="8" xfId="32" applyFont="1" applyBorder="1" applyAlignment="1">
      <alignment horizontal="left"/>
    </xf>
    <xf numFmtId="0" fontId="14" fillId="0" borderId="0" xfId="32" applyFont="1" applyAlignment="1">
      <alignment horizontal="center" vertical="center"/>
    </xf>
    <xf numFmtId="0" fontId="15" fillId="0" borderId="2" xfId="32" applyFont="1" applyBorder="1" applyAlignment="1">
      <alignment horizontal="left"/>
    </xf>
  </cellXfs>
  <cellStyles count="34">
    <cellStyle name="Денежный 2" xfId="1"/>
    <cellStyle name="Денежный 2 2" xfId="2"/>
    <cellStyle name="Денежный 3" xfId="29"/>
    <cellStyle name="Денежный 4" xfId="33"/>
    <cellStyle name="Обычный" xfId="0" builtinId="0"/>
    <cellStyle name="Обычный 10" xfId="3"/>
    <cellStyle name="Обычный 11" xfId="4"/>
    <cellStyle name="Обычный 12" xfId="5"/>
    <cellStyle name="Обычный 13" xfId="6"/>
    <cellStyle name="Обычный 14" xfId="7"/>
    <cellStyle name="Обычный 15" xfId="8"/>
    <cellStyle name="Обычный 16" xfId="9"/>
    <cellStyle name="Обычный 16 2" xfId="25"/>
    <cellStyle name="Обычный 17" xfId="10"/>
    <cellStyle name="Обычный 18" xfId="30"/>
    <cellStyle name="Обычный 19" xfId="31"/>
    <cellStyle name="Обычный 2" xfId="11"/>
    <cellStyle name="Обычный 2 2" xfId="12"/>
    <cellStyle name="Обычный 2 3" xfId="13"/>
    <cellStyle name="Обычный 20" xfId="32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Процентный 3" xfId="26"/>
    <cellStyle name="Финансовый 2" xfId="24"/>
    <cellStyle name="Финансовый 2 2" xfId="28"/>
    <cellStyle name="Финансовый 3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3" zoomScaleNormal="100" workbookViewId="0">
      <selection sqref="A1:D1"/>
    </sheetView>
  </sheetViews>
  <sheetFormatPr defaultRowHeight="15" x14ac:dyDescent="0.25"/>
  <cols>
    <col min="1" max="1" width="6.42578125" style="20" bestFit="1" customWidth="1"/>
    <col min="2" max="2" width="33.140625" style="21" customWidth="1"/>
    <col min="3" max="3" width="24.140625" style="22" customWidth="1"/>
    <col min="4" max="4" width="10" style="22" customWidth="1"/>
    <col min="5" max="5" width="13.42578125" style="9" customWidth="1"/>
    <col min="6" max="16384" width="9.140625" style="9"/>
  </cols>
  <sheetData>
    <row r="1" spans="1:5" s="1" customFormat="1" ht="37.5" customHeight="1" x14ac:dyDescent="0.2">
      <c r="A1" s="120" t="s">
        <v>2</v>
      </c>
      <c r="B1" s="120"/>
      <c r="C1" s="120"/>
      <c r="D1" s="120"/>
    </row>
    <row r="2" spans="1:5" s="4" customFormat="1" ht="12.75" x14ac:dyDescent="0.2">
      <c r="A2" s="2" t="s">
        <v>1</v>
      </c>
      <c r="B2" s="121" t="s">
        <v>3</v>
      </c>
      <c r="C2" s="122"/>
      <c r="D2" s="3" t="s">
        <v>4</v>
      </c>
      <c r="E2" s="3" t="s">
        <v>5</v>
      </c>
    </row>
    <row r="3" spans="1:5" x14ac:dyDescent="0.25">
      <c r="A3" s="5">
        <v>1</v>
      </c>
      <c r="B3" s="6" t="s">
        <v>6</v>
      </c>
      <c r="C3" s="7" t="s">
        <v>7</v>
      </c>
      <c r="D3" s="7"/>
      <c r="E3" s="8"/>
    </row>
    <row r="4" spans="1:5" x14ac:dyDescent="0.25">
      <c r="A4" s="5">
        <v>2</v>
      </c>
      <c r="B4" s="6" t="s">
        <v>8</v>
      </c>
      <c r="C4" s="10">
        <v>22</v>
      </c>
      <c r="D4" s="10"/>
      <c r="E4" s="8"/>
    </row>
    <row r="5" spans="1:5" x14ac:dyDescent="0.25">
      <c r="A5" s="5">
        <v>3</v>
      </c>
      <c r="B5" s="6" t="s">
        <v>9</v>
      </c>
      <c r="C5" s="10">
        <v>9</v>
      </c>
      <c r="D5" s="10"/>
      <c r="E5" s="8"/>
    </row>
    <row r="6" spans="1:5" ht="15" customHeight="1" x14ac:dyDescent="0.25">
      <c r="A6" s="5">
        <v>4</v>
      </c>
      <c r="B6" s="6" t="s">
        <v>10</v>
      </c>
      <c r="C6" s="10">
        <v>2</v>
      </c>
      <c r="D6" s="10"/>
      <c r="E6" s="8"/>
    </row>
    <row r="7" spans="1:5" ht="15" customHeight="1" x14ac:dyDescent="0.25">
      <c r="A7" s="5">
        <v>5</v>
      </c>
      <c r="B7" s="6" t="s">
        <v>11</v>
      </c>
      <c r="C7" s="10" t="s">
        <v>12</v>
      </c>
      <c r="D7" s="10"/>
      <c r="E7" s="8"/>
    </row>
    <row r="8" spans="1:5" ht="15" customHeight="1" x14ac:dyDescent="0.25">
      <c r="A8" s="5">
        <v>6</v>
      </c>
      <c r="B8" s="123" t="s">
        <v>115</v>
      </c>
      <c r="C8" s="124"/>
      <c r="D8" s="5" t="s">
        <v>13</v>
      </c>
      <c r="E8" s="8"/>
    </row>
    <row r="9" spans="1:5" x14ac:dyDescent="0.25">
      <c r="A9" s="118">
        <v>7</v>
      </c>
      <c r="B9" s="119" t="s">
        <v>14</v>
      </c>
      <c r="C9" s="11" t="s">
        <v>15</v>
      </c>
      <c r="D9" s="11" t="s">
        <v>16</v>
      </c>
      <c r="E9" s="12">
        <v>48</v>
      </c>
    </row>
    <row r="10" spans="1:5" x14ac:dyDescent="0.25">
      <c r="A10" s="118"/>
      <c r="B10" s="119"/>
      <c r="C10" s="11" t="s">
        <v>17</v>
      </c>
      <c r="D10" s="11" t="s">
        <v>18</v>
      </c>
      <c r="E10" s="10"/>
    </row>
    <row r="11" spans="1:5" x14ac:dyDescent="0.25">
      <c r="A11" s="118"/>
      <c r="B11" s="119"/>
      <c r="C11" s="11" t="s">
        <v>19</v>
      </c>
      <c r="D11" s="11" t="s">
        <v>13</v>
      </c>
      <c r="E11" s="12">
        <f>E9*756</f>
        <v>36288</v>
      </c>
    </row>
    <row r="12" spans="1:5" x14ac:dyDescent="0.25">
      <c r="A12" s="118">
        <v>8</v>
      </c>
      <c r="B12" s="119" t="s">
        <v>20</v>
      </c>
      <c r="C12" s="11" t="s">
        <v>21</v>
      </c>
      <c r="D12" s="11" t="s">
        <v>22</v>
      </c>
      <c r="E12" s="13">
        <v>29</v>
      </c>
    </row>
    <row r="13" spans="1:5" x14ac:dyDescent="0.25">
      <c r="A13" s="118"/>
      <c r="B13" s="119"/>
      <c r="C13" s="11" t="s">
        <v>19</v>
      </c>
      <c r="D13" s="11" t="s">
        <v>13</v>
      </c>
      <c r="E13" s="13">
        <f>E12*300</f>
        <v>8700</v>
      </c>
    </row>
    <row r="14" spans="1:5" ht="15" customHeight="1" x14ac:dyDescent="0.25">
      <c r="A14" s="118">
        <v>9</v>
      </c>
      <c r="B14" s="119" t="s">
        <v>23</v>
      </c>
      <c r="C14" s="11" t="s">
        <v>24</v>
      </c>
      <c r="D14" s="11" t="s">
        <v>18</v>
      </c>
      <c r="E14" s="13"/>
    </row>
    <row r="15" spans="1:5" x14ac:dyDescent="0.25">
      <c r="A15" s="118"/>
      <c r="B15" s="119"/>
      <c r="C15" s="11" t="s">
        <v>19</v>
      </c>
      <c r="D15" s="11" t="s">
        <v>13</v>
      </c>
      <c r="E15" s="10"/>
    </row>
    <row r="16" spans="1:5" ht="15" customHeight="1" x14ac:dyDescent="0.25">
      <c r="A16" s="118">
        <v>10</v>
      </c>
      <c r="B16" s="119" t="s">
        <v>25</v>
      </c>
      <c r="C16" s="11" t="s">
        <v>26</v>
      </c>
      <c r="D16" s="11" t="s">
        <v>18</v>
      </c>
      <c r="E16" s="10">
        <v>1</v>
      </c>
    </row>
    <row r="17" spans="1:5" x14ac:dyDescent="0.25">
      <c r="A17" s="118"/>
      <c r="B17" s="119"/>
      <c r="C17" s="11" t="s">
        <v>19</v>
      </c>
      <c r="D17" s="11" t="s">
        <v>13</v>
      </c>
      <c r="E17" s="10">
        <v>34000</v>
      </c>
    </row>
    <row r="18" spans="1:5" ht="15" customHeight="1" x14ac:dyDescent="0.25">
      <c r="A18" s="118">
        <v>12</v>
      </c>
      <c r="B18" s="119" t="s">
        <v>27</v>
      </c>
      <c r="C18" s="11" t="s">
        <v>28</v>
      </c>
      <c r="D18" s="11" t="s">
        <v>18</v>
      </c>
      <c r="E18" s="10"/>
    </row>
    <row r="19" spans="1:5" x14ac:dyDescent="0.25">
      <c r="A19" s="118"/>
      <c r="B19" s="119"/>
      <c r="C19" s="11" t="s">
        <v>29</v>
      </c>
      <c r="D19" s="11" t="s">
        <v>18</v>
      </c>
      <c r="E19" s="10"/>
    </row>
    <row r="20" spans="1:5" x14ac:dyDescent="0.25">
      <c r="A20" s="118"/>
      <c r="B20" s="119"/>
      <c r="C20" s="11" t="s">
        <v>30</v>
      </c>
      <c r="D20" s="11" t="s">
        <v>18</v>
      </c>
      <c r="E20" s="10"/>
    </row>
    <row r="21" spans="1:5" x14ac:dyDescent="0.25">
      <c r="A21" s="118"/>
      <c r="B21" s="119"/>
      <c r="C21" s="11" t="s">
        <v>19</v>
      </c>
      <c r="D21" s="11" t="s">
        <v>13</v>
      </c>
      <c r="E21" s="10"/>
    </row>
    <row r="22" spans="1:5" ht="15" customHeight="1" x14ac:dyDescent="0.25">
      <c r="A22" s="118">
        <v>13</v>
      </c>
      <c r="B22" s="119" t="s">
        <v>31</v>
      </c>
      <c r="C22" s="11" t="s">
        <v>32</v>
      </c>
      <c r="D22" s="11" t="s">
        <v>33</v>
      </c>
      <c r="E22" s="10"/>
    </row>
    <row r="23" spans="1:5" x14ac:dyDescent="0.25">
      <c r="A23" s="118"/>
      <c r="B23" s="119"/>
      <c r="C23" s="11" t="s">
        <v>34</v>
      </c>
      <c r="D23" s="11" t="s">
        <v>18</v>
      </c>
      <c r="E23" s="10"/>
    </row>
    <row r="24" spans="1:5" x14ac:dyDescent="0.25">
      <c r="A24" s="118"/>
      <c r="B24" s="119"/>
      <c r="C24" s="11" t="s">
        <v>35</v>
      </c>
      <c r="D24" s="11" t="s">
        <v>22</v>
      </c>
      <c r="E24" s="10"/>
    </row>
    <row r="25" spans="1:5" x14ac:dyDescent="0.25">
      <c r="A25" s="118"/>
      <c r="B25" s="119"/>
      <c r="C25" s="11" t="s">
        <v>19</v>
      </c>
      <c r="D25" s="11" t="s">
        <v>13</v>
      </c>
      <c r="E25" s="10"/>
    </row>
    <row r="26" spans="1:5" ht="15" customHeight="1" x14ac:dyDescent="0.25">
      <c r="A26" s="118">
        <v>14</v>
      </c>
      <c r="B26" s="119" t="s">
        <v>36</v>
      </c>
      <c r="C26" s="11" t="s">
        <v>37</v>
      </c>
      <c r="D26" s="11" t="s">
        <v>16</v>
      </c>
      <c r="E26" s="10"/>
    </row>
    <row r="27" spans="1:5" x14ac:dyDescent="0.25">
      <c r="A27" s="118"/>
      <c r="B27" s="119"/>
      <c r="C27" s="11" t="s">
        <v>38</v>
      </c>
      <c r="D27" s="11" t="s">
        <v>18</v>
      </c>
      <c r="E27" s="10"/>
    </row>
    <row r="28" spans="1:5" x14ac:dyDescent="0.25">
      <c r="A28" s="118"/>
      <c r="B28" s="119"/>
      <c r="C28" s="11" t="s">
        <v>39</v>
      </c>
      <c r="D28" s="11" t="s">
        <v>13</v>
      </c>
      <c r="E28" s="10"/>
    </row>
    <row r="29" spans="1:5" ht="15" customHeight="1" x14ac:dyDescent="0.25">
      <c r="A29" s="5">
        <v>15</v>
      </c>
      <c r="B29" s="125" t="s">
        <v>40</v>
      </c>
      <c r="C29" s="126"/>
      <c r="D29" s="10" t="s">
        <v>13</v>
      </c>
      <c r="E29" s="14">
        <f>E11+E13+E15+E17+E21+E25+E28</f>
        <v>78988</v>
      </c>
    </row>
    <row r="30" spans="1:5" ht="15" customHeight="1" x14ac:dyDescent="0.25">
      <c r="A30" s="118">
        <v>16</v>
      </c>
      <c r="B30" s="119" t="s">
        <v>41</v>
      </c>
      <c r="C30" s="15" t="s">
        <v>42</v>
      </c>
      <c r="D30" s="15" t="s">
        <v>18</v>
      </c>
      <c r="E30" s="10">
        <v>2</v>
      </c>
    </row>
    <row r="31" spans="1:5" x14ac:dyDescent="0.25">
      <c r="A31" s="118"/>
      <c r="B31" s="119"/>
      <c r="C31" s="15" t="s">
        <v>43</v>
      </c>
      <c r="D31" s="15" t="s">
        <v>18</v>
      </c>
      <c r="E31" s="10"/>
    </row>
    <row r="32" spans="1:5" x14ac:dyDescent="0.25">
      <c r="A32" s="118"/>
      <c r="B32" s="119"/>
      <c r="C32" s="16" t="s">
        <v>44</v>
      </c>
      <c r="D32" s="16" t="s">
        <v>22</v>
      </c>
      <c r="E32" s="10"/>
    </row>
    <row r="33" spans="1:5" x14ac:dyDescent="0.25">
      <c r="A33" s="118"/>
      <c r="B33" s="119"/>
      <c r="C33" s="15" t="s">
        <v>45</v>
      </c>
      <c r="D33" s="15" t="s">
        <v>18</v>
      </c>
      <c r="E33" s="10"/>
    </row>
    <row r="34" spans="1:5" x14ac:dyDescent="0.25">
      <c r="A34" s="118"/>
      <c r="B34" s="119"/>
      <c r="C34" s="15" t="s">
        <v>46</v>
      </c>
      <c r="D34" s="15" t="s">
        <v>18</v>
      </c>
      <c r="E34" s="10"/>
    </row>
    <row r="35" spans="1:5" x14ac:dyDescent="0.25">
      <c r="A35" s="118"/>
      <c r="B35" s="119"/>
      <c r="C35" s="15" t="s">
        <v>47</v>
      </c>
      <c r="D35" s="15" t="s">
        <v>18</v>
      </c>
      <c r="E35" s="10"/>
    </row>
    <row r="36" spans="1:5" x14ac:dyDescent="0.25">
      <c r="A36" s="118"/>
      <c r="B36" s="119"/>
      <c r="C36" s="11" t="s">
        <v>48</v>
      </c>
      <c r="D36" s="11" t="s">
        <v>22</v>
      </c>
      <c r="E36" s="10">
        <v>20</v>
      </c>
    </row>
    <row r="37" spans="1:5" x14ac:dyDescent="0.25">
      <c r="A37" s="118"/>
      <c r="B37" s="119"/>
      <c r="C37" s="11" t="s">
        <v>49</v>
      </c>
      <c r="D37" s="11" t="s">
        <v>22</v>
      </c>
      <c r="E37" s="10"/>
    </row>
    <row r="38" spans="1:5" x14ac:dyDescent="0.25">
      <c r="A38" s="118"/>
      <c r="B38" s="119"/>
      <c r="C38" s="11" t="s">
        <v>19</v>
      </c>
      <c r="D38" s="11" t="s">
        <v>13</v>
      </c>
      <c r="E38" s="10">
        <v>26600</v>
      </c>
    </row>
    <row r="39" spans="1:5" x14ac:dyDescent="0.25">
      <c r="A39" s="118">
        <v>17</v>
      </c>
      <c r="B39" s="119" t="s">
        <v>50</v>
      </c>
      <c r="C39" s="11" t="s">
        <v>51</v>
      </c>
      <c r="D39" s="11" t="s">
        <v>18</v>
      </c>
      <c r="E39" s="10"/>
    </row>
    <row r="40" spans="1:5" x14ac:dyDescent="0.25">
      <c r="A40" s="118"/>
      <c r="B40" s="119"/>
      <c r="C40" s="15" t="s">
        <v>47</v>
      </c>
      <c r="D40" s="15" t="s">
        <v>18</v>
      </c>
      <c r="E40" s="10"/>
    </row>
    <row r="41" spans="1:5" x14ac:dyDescent="0.25">
      <c r="A41" s="118"/>
      <c r="B41" s="119"/>
      <c r="C41" s="11" t="s">
        <v>48</v>
      </c>
      <c r="D41" s="11" t="s">
        <v>22</v>
      </c>
      <c r="E41" s="10">
        <v>10</v>
      </c>
    </row>
    <row r="42" spans="1:5" x14ac:dyDescent="0.25">
      <c r="A42" s="118"/>
      <c r="B42" s="119"/>
      <c r="C42" s="11" t="s">
        <v>19</v>
      </c>
      <c r="D42" s="11" t="s">
        <v>13</v>
      </c>
      <c r="E42" s="10">
        <f>E41*560</f>
        <v>5600</v>
      </c>
    </row>
    <row r="43" spans="1:5" x14ac:dyDescent="0.25">
      <c r="A43" s="118">
        <v>18</v>
      </c>
      <c r="B43" s="119" t="s">
        <v>52</v>
      </c>
      <c r="C43" s="15" t="s">
        <v>46</v>
      </c>
      <c r="D43" s="11" t="s">
        <v>18</v>
      </c>
      <c r="E43" s="10"/>
    </row>
    <row r="44" spans="1:5" x14ac:dyDescent="0.25">
      <c r="A44" s="118"/>
      <c r="B44" s="119"/>
      <c r="C44" s="17" t="s">
        <v>53</v>
      </c>
      <c r="D44" s="17" t="s">
        <v>22</v>
      </c>
      <c r="E44" s="10"/>
    </row>
    <row r="45" spans="1:5" x14ac:dyDescent="0.25">
      <c r="A45" s="118"/>
      <c r="B45" s="119"/>
      <c r="C45" s="11" t="s">
        <v>19</v>
      </c>
      <c r="D45" s="11" t="s">
        <v>13</v>
      </c>
      <c r="E45" s="10"/>
    </row>
    <row r="46" spans="1:5" ht="15" customHeight="1" x14ac:dyDescent="0.25">
      <c r="A46" s="118">
        <v>19</v>
      </c>
      <c r="B46" s="119" t="s">
        <v>54</v>
      </c>
      <c r="C46" s="17" t="s">
        <v>55</v>
      </c>
      <c r="D46" s="17" t="s">
        <v>18</v>
      </c>
      <c r="E46" s="10"/>
    </row>
    <row r="47" spans="1:5" x14ac:dyDescent="0.25">
      <c r="A47" s="118"/>
      <c r="B47" s="119"/>
      <c r="C47" s="17" t="s">
        <v>53</v>
      </c>
      <c r="D47" s="17" t="s">
        <v>22</v>
      </c>
      <c r="E47" s="10">
        <v>10</v>
      </c>
    </row>
    <row r="48" spans="1:5" x14ac:dyDescent="0.25">
      <c r="A48" s="118"/>
      <c r="B48" s="119"/>
      <c r="C48" s="11" t="s">
        <v>19</v>
      </c>
      <c r="D48" s="11" t="s">
        <v>13</v>
      </c>
      <c r="E48" s="10">
        <f>E47*645</f>
        <v>6450</v>
      </c>
    </row>
    <row r="49" spans="1:10" ht="29.25" customHeight="1" x14ac:dyDescent="0.25">
      <c r="A49" s="5">
        <v>20</v>
      </c>
      <c r="B49" s="128" t="s">
        <v>56</v>
      </c>
      <c r="C49" s="129"/>
      <c r="D49" s="11" t="s">
        <v>13</v>
      </c>
      <c r="E49" s="14">
        <v>18092</v>
      </c>
    </row>
    <row r="50" spans="1:10" ht="15" customHeight="1" x14ac:dyDescent="0.25">
      <c r="A50" s="5">
        <v>21</v>
      </c>
      <c r="B50" s="128" t="s">
        <v>57</v>
      </c>
      <c r="C50" s="129"/>
      <c r="D50" s="11" t="s">
        <v>13</v>
      </c>
      <c r="E50" s="12">
        <v>45229</v>
      </c>
    </row>
    <row r="51" spans="1:10" ht="15" customHeight="1" x14ac:dyDescent="0.25">
      <c r="A51" s="5">
        <v>22</v>
      </c>
      <c r="B51" s="130" t="s">
        <v>58</v>
      </c>
      <c r="C51" s="131"/>
      <c r="D51" s="18" t="s">
        <v>13</v>
      </c>
      <c r="E51" s="19">
        <f>E50+E49+E48+E45+E42+E38</f>
        <v>101971</v>
      </c>
    </row>
    <row r="52" spans="1:10" ht="15" customHeight="1" x14ac:dyDescent="0.25">
      <c r="A52" s="5">
        <v>23</v>
      </c>
      <c r="B52" s="130" t="s">
        <v>59</v>
      </c>
      <c r="C52" s="131"/>
      <c r="D52" s="18" t="s">
        <v>13</v>
      </c>
      <c r="E52" s="13">
        <f>E51+E29</f>
        <v>180959</v>
      </c>
    </row>
    <row r="53" spans="1:10" ht="15" customHeight="1" x14ac:dyDescent="0.25">
      <c r="A53" s="5">
        <v>24</v>
      </c>
      <c r="B53" s="130" t="s">
        <v>60</v>
      </c>
      <c r="C53" s="131"/>
      <c r="D53" s="18" t="s">
        <v>13</v>
      </c>
      <c r="E53" s="13">
        <v>180917</v>
      </c>
    </row>
    <row r="54" spans="1:10" ht="8.25" customHeight="1" x14ac:dyDescent="0.25"/>
    <row r="55" spans="1:10" x14ac:dyDescent="0.25">
      <c r="A55" s="23"/>
      <c r="B55" s="132" t="s">
        <v>61</v>
      </c>
      <c r="C55" s="132"/>
      <c r="D55" s="24"/>
      <c r="E55" s="25"/>
      <c r="F55" s="26"/>
      <c r="G55" s="26"/>
      <c r="H55" s="26"/>
      <c r="I55" s="26"/>
      <c r="J55" s="26"/>
    </row>
    <row r="56" spans="1:10" x14ac:dyDescent="0.25">
      <c r="A56" s="23"/>
      <c r="B56" s="27" t="s">
        <v>62</v>
      </c>
      <c r="C56" s="28"/>
      <c r="D56" s="29" t="s">
        <v>63</v>
      </c>
      <c r="E56" s="25"/>
      <c r="F56" s="26"/>
      <c r="G56" s="26"/>
      <c r="H56" s="26"/>
      <c r="I56" s="26"/>
      <c r="J56" s="26"/>
    </row>
    <row r="57" spans="1:10" x14ac:dyDescent="0.25">
      <c r="A57" s="23"/>
      <c r="B57" s="27" t="s">
        <v>64</v>
      </c>
      <c r="C57" s="27"/>
      <c r="D57" s="24"/>
      <c r="E57" s="25"/>
      <c r="F57" s="26"/>
      <c r="G57" s="26"/>
      <c r="H57" s="26"/>
      <c r="I57" s="26"/>
      <c r="J57" s="26"/>
    </row>
    <row r="58" spans="1:10" x14ac:dyDescent="0.25">
      <c r="A58" s="23"/>
      <c r="B58" s="127" t="s">
        <v>65</v>
      </c>
      <c r="C58" s="127"/>
      <c r="D58" s="30"/>
      <c r="E58" s="25"/>
      <c r="F58" s="26"/>
      <c r="G58" s="26"/>
      <c r="H58" s="26"/>
      <c r="I58" s="26"/>
      <c r="J58" s="26"/>
    </row>
    <row r="59" spans="1:10" x14ac:dyDescent="0.25">
      <c r="A59" s="23"/>
      <c r="B59" s="31" t="s">
        <v>66</v>
      </c>
      <c r="C59" s="32"/>
      <c r="D59" s="30"/>
      <c r="E59" s="25"/>
      <c r="F59" s="26"/>
      <c r="G59" s="26"/>
      <c r="H59" s="26"/>
      <c r="I59" s="26"/>
      <c r="J59" s="26"/>
    </row>
    <row r="60" spans="1:10" x14ac:dyDescent="0.25">
      <c r="A60" s="23"/>
      <c r="B60" s="33" t="s">
        <v>66</v>
      </c>
      <c r="C60" s="32"/>
      <c r="D60" s="30"/>
      <c r="E60" s="25"/>
      <c r="F60" s="26"/>
      <c r="G60" s="26"/>
      <c r="H60" s="26"/>
      <c r="I60" s="26"/>
      <c r="J60" s="26"/>
    </row>
    <row r="61" spans="1:10" x14ac:dyDescent="0.25">
      <c r="A61" s="23"/>
      <c r="B61" s="33" t="s">
        <v>67</v>
      </c>
      <c r="C61" s="32"/>
      <c r="D61" s="30"/>
      <c r="E61" s="25"/>
      <c r="F61" s="26"/>
      <c r="G61" s="26"/>
      <c r="H61" s="26"/>
      <c r="I61" s="26"/>
      <c r="J61" s="26"/>
    </row>
  </sheetData>
  <mergeCells count="33">
    <mergeCell ref="B58:C58"/>
    <mergeCell ref="B49:C49"/>
    <mergeCell ref="B50:C50"/>
    <mergeCell ref="B51:C51"/>
    <mergeCell ref="B52:C52"/>
    <mergeCell ref="B53:C53"/>
    <mergeCell ref="B55:C55"/>
    <mergeCell ref="A39:A42"/>
    <mergeCell ref="B39:B42"/>
    <mergeCell ref="A43:A45"/>
    <mergeCell ref="B43:B45"/>
    <mergeCell ref="A46:A48"/>
    <mergeCell ref="B46:B48"/>
    <mergeCell ref="A30:A38"/>
    <mergeCell ref="B30:B38"/>
    <mergeCell ref="A14:A15"/>
    <mergeCell ref="B14:B15"/>
    <mergeCell ref="A16:A17"/>
    <mergeCell ref="B16:B17"/>
    <mergeCell ref="A18:A21"/>
    <mergeCell ref="B18:B21"/>
    <mergeCell ref="A22:A25"/>
    <mergeCell ref="B22:B25"/>
    <mergeCell ref="A26:A28"/>
    <mergeCell ref="B26:B28"/>
    <mergeCell ref="B29:C29"/>
    <mergeCell ref="A12:A13"/>
    <mergeCell ref="B12:B13"/>
    <mergeCell ref="A1:D1"/>
    <mergeCell ref="B2:C2"/>
    <mergeCell ref="B8:C8"/>
    <mergeCell ref="A9:A11"/>
    <mergeCell ref="B9:B11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28" workbookViewId="0">
      <selection activeCell="E17" sqref="E17"/>
    </sheetView>
  </sheetViews>
  <sheetFormatPr defaultRowHeight="15" x14ac:dyDescent="0.25"/>
  <cols>
    <col min="1" max="1" width="6.42578125" style="20" bestFit="1" customWidth="1"/>
    <col min="2" max="2" width="33.140625" style="21" customWidth="1"/>
    <col min="3" max="3" width="24.140625" style="22" customWidth="1"/>
    <col min="4" max="4" width="10" style="22" customWidth="1"/>
    <col min="5" max="5" width="13.85546875" style="9" customWidth="1"/>
    <col min="6" max="16384" width="9.140625" style="9"/>
  </cols>
  <sheetData>
    <row r="1" spans="1:5" x14ac:dyDescent="0.25">
      <c r="C1" s="133" t="s">
        <v>68</v>
      </c>
      <c r="D1" s="133"/>
      <c r="E1" s="133"/>
    </row>
    <row r="2" spans="1:5" x14ac:dyDescent="0.25">
      <c r="C2" s="133" t="s">
        <v>69</v>
      </c>
      <c r="D2" s="133"/>
      <c r="E2" s="133"/>
    </row>
    <row r="3" spans="1:5" x14ac:dyDescent="0.25">
      <c r="C3" s="133" t="s">
        <v>70</v>
      </c>
      <c r="D3" s="133"/>
      <c r="E3" s="133"/>
    </row>
    <row r="4" spans="1:5" x14ac:dyDescent="0.25">
      <c r="C4" s="133" t="s">
        <v>71</v>
      </c>
      <c r="D4" s="133"/>
      <c r="E4" s="133"/>
    </row>
    <row r="5" spans="1:5" s="1" customFormat="1" ht="24" customHeight="1" x14ac:dyDescent="0.2">
      <c r="A5" s="134" t="s">
        <v>72</v>
      </c>
      <c r="B5" s="134"/>
      <c r="C5" s="134"/>
      <c r="D5" s="134"/>
      <c r="E5" s="134"/>
    </row>
    <row r="6" spans="1:5" s="4" customFormat="1" ht="12.75" x14ac:dyDescent="0.2">
      <c r="A6" s="2" t="s">
        <v>1</v>
      </c>
      <c r="B6" s="121" t="s">
        <v>3</v>
      </c>
      <c r="C6" s="122"/>
      <c r="D6" s="3" t="s">
        <v>4</v>
      </c>
      <c r="E6" s="3" t="s">
        <v>73</v>
      </c>
    </row>
    <row r="7" spans="1:5" x14ac:dyDescent="0.25">
      <c r="A7" s="5">
        <v>1</v>
      </c>
      <c r="B7" s="6" t="s">
        <v>6</v>
      </c>
      <c r="C7" s="7" t="s">
        <v>7</v>
      </c>
      <c r="D7" s="7"/>
      <c r="E7" s="8"/>
    </row>
    <row r="8" spans="1:5" x14ac:dyDescent="0.25">
      <c r="A8" s="5">
        <v>2</v>
      </c>
      <c r="B8" s="6" t="s">
        <v>8</v>
      </c>
      <c r="C8" s="10">
        <v>20</v>
      </c>
      <c r="D8" s="10"/>
      <c r="E8" s="8"/>
    </row>
    <row r="9" spans="1:5" x14ac:dyDescent="0.25">
      <c r="A9" s="5">
        <v>3</v>
      </c>
      <c r="B9" s="6" t="s">
        <v>9</v>
      </c>
      <c r="C9" s="10">
        <v>9</v>
      </c>
      <c r="D9" s="10"/>
      <c r="E9" s="8"/>
    </row>
    <row r="10" spans="1:5" ht="15" customHeight="1" x14ac:dyDescent="0.25">
      <c r="A10" s="5">
        <v>4</v>
      </c>
      <c r="B10" s="6" t="s">
        <v>10</v>
      </c>
      <c r="C10" s="10">
        <v>2</v>
      </c>
      <c r="D10" s="10"/>
      <c r="E10" s="8"/>
    </row>
    <row r="11" spans="1:5" ht="15" customHeight="1" x14ac:dyDescent="0.25">
      <c r="A11" s="5">
        <v>5</v>
      </c>
      <c r="B11" s="6" t="s">
        <v>11</v>
      </c>
      <c r="C11" s="10" t="s">
        <v>12</v>
      </c>
      <c r="D11" s="10"/>
      <c r="E11" s="8"/>
    </row>
    <row r="12" spans="1:5" ht="15" customHeight="1" x14ac:dyDescent="0.25">
      <c r="A12" s="5">
        <v>6</v>
      </c>
      <c r="B12" s="123" t="s">
        <v>116</v>
      </c>
      <c r="C12" s="124"/>
      <c r="D12" s="5" t="s">
        <v>13</v>
      </c>
      <c r="E12" s="8"/>
    </row>
    <row r="13" spans="1:5" x14ac:dyDescent="0.25">
      <c r="A13" s="118">
        <v>7</v>
      </c>
      <c r="B13" s="119" t="s">
        <v>14</v>
      </c>
      <c r="C13" s="17" t="s">
        <v>74</v>
      </c>
      <c r="D13" s="11" t="s">
        <v>16</v>
      </c>
      <c r="E13" s="34"/>
    </row>
    <row r="14" spans="1:5" x14ac:dyDescent="0.25">
      <c r="A14" s="118"/>
      <c r="B14" s="119"/>
      <c r="C14" s="11" t="s">
        <v>17</v>
      </c>
      <c r="D14" s="11" t="s">
        <v>18</v>
      </c>
      <c r="E14" s="34"/>
    </row>
    <row r="15" spans="1:5" x14ac:dyDescent="0.25">
      <c r="A15" s="118"/>
      <c r="B15" s="119"/>
      <c r="C15" s="11" t="s">
        <v>19</v>
      </c>
      <c r="D15" s="11" t="s">
        <v>13</v>
      </c>
      <c r="E15" s="34"/>
    </row>
    <row r="16" spans="1:5" x14ac:dyDescent="0.25">
      <c r="A16" s="118">
        <v>8</v>
      </c>
      <c r="B16" s="119" t="s">
        <v>20</v>
      </c>
      <c r="C16" s="11" t="s">
        <v>21</v>
      </c>
      <c r="D16" s="11" t="s">
        <v>22</v>
      </c>
      <c r="E16" s="34">
        <v>58</v>
      </c>
    </row>
    <row r="17" spans="1:5" x14ac:dyDescent="0.25">
      <c r="A17" s="118"/>
      <c r="B17" s="119"/>
      <c r="C17" s="11" t="s">
        <v>19</v>
      </c>
      <c r="D17" s="11" t="s">
        <v>13</v>
      </c>
      <c r="E17" s="34">
        <f>E16*360</f>
        <v>20880</v>
      </c>
    </row>
    <row r="18" spans="1:5" ht="15" customHeight="1" x14ac:dyDescent="0.25">
      <c r="A18" s="118">
        <v>9</v>
      </c>
      <c r="B18" s="119" t="s">
        <v>23</v>
      </c>
      <c r="C18" s="11" t="s">
        <v>24</v>
      </c>
      <c r="D18" s="11" t="s">
        <v>18</v>
      </c>
      <c r="E18" s="34"/>
    </row>
    <row r="19" spans="1:5" x14ac:dyDescent="0.25">
      <c r="A19" s="118"/>
      <c r="B19" s="119"/>
      <c r="C19" s="11" t="s">
        <v>19</v>
      </c>
      <c r="D19" s="11" t="s">
        <v>13</v>
      </c>
      <c r="E19" s="34"/>
    </row>
    <row r="20" spans="1:5" ht="15" customHeight="1" x14ac:dyDescent="0.25">
      <c r="A20" s="118">
        <v>10</v>
      </c>
      <c r="B20" s="119" t="s">
        <v>25</v>
      </c>
      <c r="C20" s="11" t="s">
        <v>26</v>
      </c>
      <c r="D20" s="11" t="s">
        <v>18</v>
      </c>
      <c r="E20" s="34"/>
    </row>
    <row r="21" spans="1:5" x14ac:dyDescent="0.25">
      <c r="A21" s="118"/>
      <c r="B21" s="119"/>
      <c r="C21" s="11" t="s">
        <v>19</v>
      </c>
      <c r="D21" s="11" t="s">
        <v>13</v>
      </c>
      <c r="E21" s="34"/>
    </row>
    <row r="22" spans="1:5" ht="15" customHeight="1" x14ac:dyDescent="0.25">
      <c r="A22" s="118">
        <v>12</v>
      </c>
      <c r="B22" s="119" t="s">
        <v>27</v>
      </c>
      <c r="C22" s="11" t="s">
        <v>75</v>
      </c>
      <c r="D22" s="11" t="s">
        <v>76</v>
      </c>
      <c r="E22" s="34">
        <v>50</v>
      </c>
    </row>
    <row r="23" spans="1:5" x14ac:dyDescent="0.25">
      <c r="A23" s="118"/>
      <c r="B23" s="119"/>
      <c r="C23" s="11" t="s">
        <v>77</v>
      </c>
      <c r="D23" s="11" t="s">
        <v>18</v>
      </c>
      <c r="E23" s="34"/>
    </row>
    <row r="24" spans="1:5" x14ac:dyDescent="0.25">
      <c r="A24" s="118"/>
      <c r="B24" s="119"/>
      <c r="C24" s="11" t="s">
        <v>30</v>
      </c>
      <c r="D24" s="11" t="s">
        <v>18</v>
      </c>
      <c r="E24" s="34"/>
    </row>
    <row r="25" spans="1:5" x14ac:dyDescent="0.25">
      <c r="A25" s="118"/>
      <c r="B25" s="119"/>
      <c r="C25" s="11" t="s">
        <v>19</v>
      </c>
      <c r="D25" s="11" t="s">
        <v>13</v>
      </c>
      <c r="E25" s="34">
        <f>16717.91</f>
        <v>16717.91</v>
      </c>
    </row>
    <row r="26" spans="1:5" ht="15" customHeight="1" x14ac:dyDescent="0.25">
      <c r="A26" s="118">
        <v>13</v>
      </c>
      <c r="B26" s="119" t="s">
        <v>31</v>
      </c>
      <c r="C26" s="11" t="s">
        <v>32</v>
      </c>
      <c r="D26" s="11" t="s">
        <v>33</v>
      </c>
      <c r="E26" s="34"/>
    </row>
    <row r="27" spans="1:5" x14ac:dyDescent="0.25">
      <c r="A27" s="118"/>
      <c r="B27" s="119"/>
      <c r="C27" s="11" t="s">
        <v>34</v>
      </c>
      <c r="D27" s="11" t="s">
        <v>18</v>
      </c>
      <c r="E27" s="34"/>
    </row>
    <row r="28" spans="1:5" x14ac:dyDescent="0.25">
      <c r="A28" s="118"/>
      <c r="B28" s="119"/>
      <c r="C28" s="11" t="s">
        <v>35</v>
      </c>
      <c r="D28" s="11" t="s">
        <v>22</v>
      </c>
      <c r="E28" s="34"/>
    </row>
    <row r="29" spans="1:5" x14ac:dyDescent="0.25">
      <c r="A29" s="118"/>
      <c r="B29" s="119"/>
      <c r="C29" s="11" t="s">
        <v>19</v>
      </c>
      <c r="D29" s="11" t="s">
        <v>13</v>
      </c>
      <c r="E29" s="34">
        <f>E26*85000</f>
        <v>0</v>
      </c>
    </row>
    <row r="30" spans="1:5" ht="15" customHeight="1" x14ac:dyDescent="0.25">
      <c r="A30" s="118">
        <v>14</v>
      </c>
      <c r="B30" s="119" t="s">
        <v>78</v>
      </c>
      <c r="C30" s="11" t="s">
        <v>37</v>
      </c>
      <c r="D30" s="11" t="s">
        <v>16</v>
      </c>
      <c r="E30" s="34"/>
    </row>
    <row r="31" spans="1:5" x14ac:dyDescent="0.25">
      <c r="A31" s="118"/>
      <c r="B31" s="119"/>
      <c r="C31" s="11" t="s">
        <v>38</v>
      </c>
      <c r="D31" s="11" t="s">
        <v>18</v>
      </c>
      <c r="E31" s="34"/>
    </row>
    <row r="32" spans="1:5" x14ac:dyDescent="0.25">
      <c r="A32" s="118"/>
      <c r="B32" s="119"/>
      <c r="C32" s="11" t="s">
        <v>39</v>
      </c>
      <c r="D32" s="11" t="s">
        <v>13</v>
      </c>
      <c r="E32" s="34">
        <v>60000</v>
      </c>
    </row>
    <row r="33" spans="1:5" ht="15" customHeight="1" x14ac:dyDescent="0.25">
      <c r="A33" s="5">
        <v>15</v>
      </c>
      <c r="B33" s="125" t="s">
        <v>40</v>
      </c>
      <c r="C33" s="126"/>
      <c r="D33" s="10" t="s">
        <v>13</v>
      </c>
      <c r="E33" s="34">
        <f>E15+E17+E19+E21+E25+E29+E32</f>
        <v>97597.91</v>
      </c>
    </row>
    <row r="34" spans="1:5" ht="15" customHeight="1" x14ac:dyDescent="0.25">
      <c r="A34" s="118">
        <v>16</v>
      </c>
      <c r="B34" s="119" t="s">
        <v>41</v>
      </c>
      <c r="C34" s="15" t="s">
        <v>42</v>
      </c>
      <c r="D34" s="15" t="s">
        <v>18</v>
      </c>
      <c r="E34" s="34"/>
    </row>
    <row r="35" spans="1:5" x14ac:dyDescent="0.25">
      <c r="A35" s="118"/>
      <c r="B35" s="119"/>
      <c r="C35" s="15" t="s">
        <v>43</v>
      </c>
      <c r="D35" s="15" t="s">
        <v>18</v>
      </c>
      <c r="E35" s="34"/>
    </row>
    <row r="36" spans="1:5" x14ac:dyDescent="0.25">
      <c r="A36" s="118"/>
      <c r="B36" s="119"/>
      <c r="C36" s="16" t="s">
        <v>44</v>
      </c>
      <c r="D36" s="16" t="s">
        <v>22</v>
      </c>
      <c r="E36" s="34">
        <v>30</v>
      </c>
    </row>
    <row r="37" spans="1:5" x14ac:dyDescent="0.25">
      <c r="A37" s="118"/>
      <c r="B37" s="119"/>
      <c r="C37" s="15" t="s">
        <v>45</v>
      </c>
      <c r="D37" s="15" t="s">
        <v>18</v>
      </c>
      <c r="E37" s="34"/>
    </row>
    <row r="38" spans="1:5" x14ac:dyDescent="0.25">
      <c r="A38" s="118"/>
      <c r="B38" s="119"/>
      <c r="C38" s="15" t="s">
        <v>46</v>
      </c>
      <c r="D38" s="15" t="s">
        <v>18</v>
      </c>
      <c r="E38" s="34"/>
    </row>
    <row r="39" spans="1:5" x14ac:dyDescent="0.25">
      <c r="A39" s="118"/>
      <c r="B39" s="119"/>
      <c r="C39" s="15" t="s">
        <v>47</v>
      </c>
      <c r="D39" s="15" t="s">
        <v>18</v>
      </c>
      <c r="E39" s="34"/>
    </row>
    <row r="40" spans="1:5" x14ac:dyDescent="0.25">
      <c r="A40" s="118"/>
      <c r="B40" s="119"/>
      <c r="C40" s="11" t="s">
        <v>48</v>
      </c>
      <c r="D40" s="11" t="s">
        <v>22</v>
      </c>
      <c r="E40" s="34"/>
    </row>
    <row r="41" spans="1:5" x14ac:dyDescent="0.25">
      <c r="A41" s="118"/>
      <c r="B41" s="119"/>
      <c r="C41" s="11" t="s">
        <v>49</v>
      </c>
      <c r="D41" s="11" t="s">
        <v>22</v>
      </c>
      <c r="E41" s="34"/>
    </row>
    <row r="42" spans="1:5" x14ac:dyDescent="0.25">
      <c r="A42" s="118"/>
      <c r="B42" s="119"/>
      <c r="C42" s="11" t="s">
        <v>19</v>
      </c>
      <c r="D42" s="11" t="s">
        <v>13</v>
      </c>
      <c r="E42" s="35">
        <v>36000</v>
      </c>
    </row>
    <row r="43" spans="1:5" x14ac:dyDescent="0.25">
      <c r="A43" s="118">
        <v>17</v>
      </c>
      <c r="B43" s="119" t="s">
        <v>50</v>
      </c>
      <c r="C43" s="11" t="s">
        <v>51</v>
      </c>
      <c r="D43" s="11" t="s">
        <v>18</v>
      </c>
      <c r="E43" s="34"/>
    </row>
    <row r="44" spans="1:5" x14ac:dyDescent="0.25">
      <c r="A44" s="118"/>
      <c r="B44" s="119"/>
      <c r="C44" s="15" t="s">
        <v>47</v>
      </c>
      <c r="D44" s="15" t="s">
        <v>18</v>
      </c>
      <c r="E44" s="34"/>
    </row>
    <row r="45" spans="1:5" x14ac:dyDescent="0.25">
      <c r="A45" s="118"/>
      <c r="B45" s="119"/>
      <c r="C45" s="11" t="s">
        <v>48</v>
      </c>
      <c r="D45" s="11" t="s">
        <v>22</v>
      </c>
      <c r="E45" s="34"/>
    </row>
    <row r="46" spans="1:5" x14ac:dyDescent="0.25">
      <c r="A46" s="118"/>
      <c r="B46" s="119"/>
      <c r="C46" s="11" t="s">
        <v>19</v>
      </c>
      <c r="D46" s="11" t="s">
        <v>13</v>
      </c>
      <c r="E46" s="34">
        <v>15000</v>
      </c>
    </row>
    <row r="47" spans="1:5" x14ac:dyDescent="0.25">
      <c r="A47" s="118">
        <v>18</v>
      </c>
      <c r="B47" s="119" t="s">
        <v>52</v>
      </c>
      <c r="C47" s="15" t="s">
        <v>79</v>
      </c>
      <c r="D47" s="11" t="s">
        <v>18</v>
      </c>
      <c r="E47" s="34">
        <v>1</v>
      </c>
    </row>
    <row r="48" spans="1:5" x14ac:dyDescent="0.25">
      <c r="A48" s="118"/>
      <c r="B48" s="119"/>
      <c r="C48" s="17" t="s">
        <v>53</v>
      </c>
      <c r="D48" s="17" t="s">
        <v>22</v>
      </c>
      <c r="E48" s="34"/>
    </row>
    <row r="49" spans="1:5" x14ac:dyDescent="0.25">
      <c r="A49" s="118"/>
      <c r="B49" s="119"/>
      <c r="C49" s="11" t="s">
        <v>19</v>
      </c>
      <c r="D49" s="11" t="s">
        <v>13</v>
      </c>
      <c r="E49" s="34">
        <v>38000</v>
      </c>
    </row>
    <row r="50" spans="1:5" ht="15" customHeight="1" x14ac:dyDescent="0.25">
      <c r="A50" s="118">
        <v>19</v>
      </c>
      <c r="B50" s="119" t="s">
        <v>54</v>
      </c>
      <c r="C50" s="17" t="s">
        <v>55</v>
      </c>
      <c r="D50" s="17" t="s">
        <v>18</v>
      </c>
      <c r="E50" s="34"/>
    </row>
    <row r="51" spans="1:5" x14ac:dyDescent="0.25">
      <c r="A51" s="118"/>
      <c r="B51" s="119"/>
      <c r="C51" s="17" t="s">
        <v>53</v>
      </c>
      <c r="D51" s="17" t="s">
        <v>22</v>
      </c>
      <c r="E51" s="34"/>
    </row>
    <row r="52" spans="1:5" x14ac:dyDescent="0.25">
      <c r="A52" s="118"/>
      <c r="B52" s="119"/>
      <c r="C52" s="11" t="s">
        <v>19</v>
      </c>
      <c r="D52" s="11" t="s">
        <v>13</v>
      </c>
      <c r="E52" s="34">
        <v>15000</v>
      </c>
    </row>
    <row r="53" spans="1:5" ht="29.25" customHeight="1" x14ac:dyDescent="0.25">
      <c r="A53" s="5">
        <v>20</v>
      </c>
      <c r="B53" s="128" t="s">
        <v>56</v>
      </c>
      <c r="C53" s="129"/>
      <c r="D53" s="11" t="s">
        <v>13</v>
      </c>
      <c r="E53" s="34">
        <f>E57*0.1</f>
        <v>27243.9</v>
      </c>
    </row>
    <row r="54" spans="1:5" ht="15" customHeight="1" x14ac:dyDescent="0.25">
      <c r="A54" s="5">
        <v>21</v>
      </c>
      <c r="B54" s="128" t="s">
        <v>57</v>
      </c>
      <c r="C54" s="129"/>
      <c r="D54" s="11" t="s">
        <v>13</v>
      </c>
      <c r="E54" s="34">
        <f>E57*0.25</f>
        <v>68109.75</v>
      </c>
    </row>
    <row r="55" spans="1:5" ht="15" customHeight="1" x14ac:dyDescent="0.25">
      <c r="A55" s="5">
        <v>22</v>
      </c>
      <c r="B55" s="130" t="s">
        <v>58</v>
      </c>
      <c r="C55" s="131"/>
      <c r="D55" s="18" t="s">
        <v>13</v>
      </c>
      <c r="E55" s="114">
        <f>E54+E53+E52+E49+E46+E42</f>
        <v>199353.65</v>
      </c>
    </row>
    <row r="56" spans="1:5" ht="15" customHeight="1" x14ac:dyDescent="0.25">
      <c r="A56" s="5">
        <v>23</v>
      </c>
      <c r="B56" s="136" t="s">
        <v>80</v>
      </c>
      <c r="C56" s="137"/>
      <c r="D56" s="18" t="s">
        <v>13</v>
      </c>
      <c r="E56" s="114">
        <f>E55+E33</f>
        <v>296951.56</v>
      </c>
    </row>
    <row r="57" spans="1:5" ht="15" customHeight="1" x14ac:dyDescent="0.25">
      <c r="A57" s="5">
        <v>24</v>
      </c>
      <c r="B57" s="138" t="s">
        <v>81</v>
      </c>
      <c r="C57" s="139"/>
      <c r="D57" s="18" t="s">
        <v>13</v>
      </c>
      <c r="E57" s="114">
        <v>272439</v>
      </c>
    </row>
    <row r="58" spans="1:5" ht="16.5" customHeight="1" x14ac:dyDescent="0.25">
      <c r="B58" s="140" t="s">
        <v>82</v>
      </c>
      <c r="C58" s="140"/>
      <c r="D58" s="24"/>
      <c r="E58" s="36"/>
    </row>
    <row r="59" spans="1:5" x14ac:dyDescent="0.25">
      <c r="B59" s="27" t="s">
        <v>83</v>
      </c>
      <c r="C59" s="28"/>
      <c r="D59" s="135" t="s">
        <v>84</v>
      </c>
      <c r="E59" s="135"/>
    </row>
    <row r="60" spans="1:5" x14ac:dyDescent="0.25">
      <c r="B60" s="27" t="s">
        <v>85</v>
      </c>
      <c r="C60" s="28"/>
      <c r="D60" s="135" t="s">
        <v>86</v>
      </c>
      <c r="E60" s="135"/>
    </row>
    <row r="61" spans="1:5" x14ac:dyDescent="0.25">
      <c r="B61" s="27" t="s">
        <v>64</v>
      </c>
      <c r="C61" s="27"/>
      <c r="D61" s="24"/>
      <c r="E61" s="26"/>
    </row>
    <row r="62" spans="1:5" x14ac:dyDescent="0.25">
      <c r="B62" s="127" t="s">
        <v>65</v>
      </c>
      <c r="C62" s="127"/>
      <c r="D62" s="30"/>
      <c r="E62" s="26"/>
    </row>
    <row r="63" spans="1:5" x14ac:dyDescent="0.25">
      <c r="B63" s="31" t="s">
        <v>66</v>
      </c>
      <c r="C63" s="32"/>
      <c r="D63" s="30"/>
      <c r="E63" s="26"/>
    </row>
    <row r="64" spans="1:5" x14ac:dyDescent="0.25">
      <c r="B64" s="33" t="s">
        <v>66</v>
      </c>
      <c r="C64" s="32"/>
      <c r="D64" s="30"/>
      <c r="E64" s="26"/>
    </row>
    <row r="65" spans="2:5" x14ac:dyDescent="0.25">
      <c r="B65" s="33" t="s">
        <v>67</v>
      </c>
      <c r="C65" s="32"/>
      <c r="D65" s="30"/>
      <c r="E65" s="26"/>
    </row>
  </sheetData>
  <mergeCells count="39">
    <mergeCell ref="B62:C62"/>
    <mergeCell ref="B55:C55"/>
    <mergeCell ref="B56:C56"/>
    <mergeCell ref="B57:C57"/>
    <mergeCell ref="B58:C58"/>
    <mergeCell ref="D59:E59"/>
    <mergeCell ref="D60:E60"/>
    <mergeCell ref="A47:A49"/>
    <mergeCell ref="B47:B49"/>
    <mergeCell ref="A50:A52"/>
    <mergeCell ref="B50:B52"/>
    <mergeCell ref="B53:C53"/>
    <mergeCell ref="B54:C54"/>
    <mergeCell ref="A43:A46"/>
    <mergeCell ref="B43:B46"/>
    <mergeCell ref="A20:A21"/>
    <mergeCell ref="B20:B21"/>
    <mergeCell ref="A22:A25"/>
    <mergeCell ref="B22:B25"/>
    <mergeCell ref="A26:A29"/>
    <mergeCell ref="B26:B29"/>
    <mergeCell ref="A30:A32"/>
    <mergeCell ref="B30:B32"/>
    <mergeCell ref="B33:C33"/>
    <mergeCell ref="A34:A42"/>
    <mergeCell ref="B34:B42"/>
    <mergeCell ref="A18:A19"/>
    <mergeCell ref="B18:B19"/>
    <mergeCell ref="C1:E1"/>
    <mergeCell ref="C2:E2"/>
    <mergeCell ref="C3:E3"/>
    <mergeCell ref="C4:E4"/>
    <mergeCell ref="A5:E5"/>
    <mergeCell ref="B6:C6"/>
    <mergeCell ref="B12:C12"/>
    <mergeCell ref="A13:A15"/>
    <mergeCell ref="B13:B15"/>
    <mergeCell ref="A16:A17"/>
    <mergeCell ref="B16:B17"/>
  </mergeCells>
  <printOptions horizontalCentered="1"/>
  <pageMargins left="0.51181102362204722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E27" sqref="E27"/>
    </sheetView>
  </sheetViews>
  <sheetFormatPr defaultRowHeight="15" x14ac:dyDescent="0.25"/>
  <cols>
    <col min="1" max="1" width="6.42578125" style="20" bestFit="1" customWidth="1"/>
    <col min="2" max="2" width="42.85546875" style="21" customWidth="1"/>
    <col min="3" max="3" width="24.140625" style="22" customWidth="1"/>
    <col min="4" max="4" width="10" style="22" customWidth="1"/>
    <col min="5" max="5" width="11.5703125" style="9" customWidth="1"/>
    <col min="6" max="6" width="12.85546875" style="9" hidden="1" customWidth="1"/>
    <col min="7" max="7" width="10.5703125" style="9" bestFit="1" customWidth="1"/>
    <col min="8" max="16384" width="9.140625" style="9"/>
  </cols>
  <sheetData>
    <row r="1" spans="1:8" x14ac:dyDescent="0.25">
      <c r="C1" s="133" t="s">
        <v>68</v>
      </c>
      <c r="D1" s="133"/>
      <c r="E1" s="133"/>
      <c r="F1" s="133"/>
    </row>
    <row r="2" spans="1:8" x14ac:dyDescent="0.25">
      <c r="C2" s="133" t="s">
        <v>69</v>
      </c>
      <c r="D2" s="133"/>
      <c r="E2" s="133"/>
      <c r="F2" s="133"/>
    </row>
    <row r="3" spans="1:8" x14ac:dyDescent="0.25">
      <c r="C3" s="133" t="s">
        <v>70</v>
      </c>
      <c r="D3" s="133"/>
      <c r="E3" s="133"/>
      <c r="F3" s="133"/>
    </row>
    <row r="4" spans="1:8" x14ac:dyDescent="0.25">
      <c r="C4" s="141" t="s">
        <v>87</v>
      </c>
      <c r="D4" s="133"/>
      <c r="E4" s="133"/>
      <c r="F4" s="133"/>
    </row>
    <row r="5" spans="1:8" s="1" customFormat="1" ht="24" customHeight="1" thickBot="1" x14ac:dyDescent="0.25">
      <c r="A5" s="142" t="s">
        <v>88</v>
      </c>
      <c r="B5" s="142"/>
      <c r="C5" s="142"/>
      <c r="D5" s="142"/>
      <c r="E5" s="142"/>
      <c r="F5" s="37"/>
    </row>
    <row r="6" spans="1:8" s="4" customFormat="1" ht="26.25" thickBot="1" x14ac:dyDescent="0.25">
      <c r="A6" s="2" t="s">
        <v>1</v>
      </c>
      <c r="B6" s="121" t="s">
        <v>3</v>
      </c>
      <c r="C6" s="122"/>
      <c r="D6" s="3" t="s">
        <v>4</v>
      </c>
      <c r="E6" s="38" t="s">
        <v>89</v>
      </c>
      <c r="F6" s="39" t="s">
        <v>90</v>
      </c>
    </row>
    <row r="7" spans="1:8" s="4" customFormat="1" x14ac:dyDescent="0.25">
      <c r="A7" s="40">
        <v>1</v>
      </c>
      <c r="B7" s="41" t="s">
        <v>6</v>
      </c>
      <c r="C7" s="42" t="s">
        <v>7</v>
      </c>
      <c r="D7" s="42"/>
      <c r="E7" s="43"/>
      <c r="F7" s="44"/>
      <c r="G7" s="45"/>
      <c r="H7" s="45"/>
    </row>
    <row r="8" spans="1:8" s="4" customFormat="1" x14ac:dyDescent="0.25">
      <c r="A8" s="46">
        <v>2</v>
      </c>
      <c r="B8" s="41" t="s">
        <v>91</v>
      </c>
      <c r="C8" s="47" t="s">
        <v>92</v>
      </c>
      <c r="D8" s="43"/>
      <c r="E8" s="43"/>
      <c r="F8" s="44"/>
      <c r="G8" s="45"/>
      <c r="H8" s="45"/>
    </row>
    <row r="9" spans="1:8" s="4" customFormat="1" x14ac:dyDescent="0.25">
      <c r="A9" s="46">
        <v>5</v>
      </c>
      <c r="B9" s="48" t="s">
        <v>11</v>
      </c>
      <c r="C9" s="49" t="s">
        <v>12</v>
      </c>
      <c r="D9" s="43"/>
      <c r="E9" s="43"/>
      <c r="F9" s="44"/>
      <c r="G9" s="45"/>
      <c r="H9" s="45"/>
    </row>
    <row r="10" spans="1:8" s="4" customFormat="1" x14ac:dyDescent="0.25">
      <c r="A10" s="46"/>
      <c r="B10" s="41" t="s">
        <v>0</v>
      </c>
      <c r="C10" s="41"/>
      <c r="D10" s="50" t="s">
        <v>16</v>
      </c>
      <c r="E10" s="51">
        <v>4117.1000000000004</v>
      </c>
      <c r="F10" s="44"/>
      <c r="G10" s="45"/>
      <c r="H10" s="45"/>
    </row>
    <row r="11" spans="1:8" s="4" customFormat="1" x14ac:dyDescent="0.25">
      <c r="A11" s="46"/>
      <c r="B11" s="143" t="s">
        <v>93</v>
      </c>
      <c r="C11" s="144"/>
      <c r="D11" s="50" t="s">
        <v>13</v>
      </c>
      <c r="E11" s="52">
        <v>-123800</v>
      </c>
      <c r="F11" s="44"/>
      <c r="G11" s="45"/>
      <c r="H11" s="45"/>
    </row>
    <row r="12" spans="1:8" s="4" customFormat="1" x14ac:dyDescent="0.25">
      <c r="A12" s="46"/>
      <c r="B12" s="143" t="s">
        <v>94</v>
      </c>
      <c r="C12" s="144"/>
      <c r="D12" s="49" t="s">
        <v>13</v>
      </c>
      <c r="E12" s="53">
        <f>E10*4.04*12</f>
        <v>199597.00800000003</v>
      </c>
      <c r="F12" s="44"/>
      <c r="G12" s="45"/>
      <c r="H12" s="45"/>
    </row>
    <row r="13" spans="1:8" s="4" customFormat="1" x14ac:dyDescent="0.25">
      <c r="A13" s="46"/>
      <c r="B13" s="143" t="s">
        <v>95</v>
      </c>
      <c r="C13" s="144"/>
      <c r="D13" s="49" t="s">
        <v>13</v>
      </c>
      <c r="E13" s="53">
        <f>E12-E11</f>
        <v>323397.00800000003</v>
      </c>
      <c r="F13" s="44"/>
      <c r="G13" s="45"/>
      <c r="H13" s="45"/>
    </row>
    <row r="14" spans="1:8" s="4" customFormat="1" ht="15.75" customHeight="1" thickBot="1" x14ac:dyDescent="0.3">
      <c r="A14" s="54">
        <v>6</v>
      </c>
      <c r="B14" s="145" t="s">
        <v>96</v>
      </c>
      <c r="C14" s="146"/>
      <c r="D14" s="55" t="s">
        <v>13</v>
      </c>
      <c r="E14" s="56">
        <f>E58</f>
        <v>286721.01263999997</v>
      </c>
      <c r="F14" s="57"/>
      <c r="G14" s="58"/>
      <c r="H14" s="26"/>
    </row>
    <row r="15" spans="1:8" ht="25.5" x14ac:dyDescent="0.25">
      <c r="A15" s="118">
        <v>7</v>
      </c>
      <c r="B15" s="119" t="s">
        <v>97</v>
      </c>
      <c r="C15" s="17" t="s">
        <v>98</v>
      </c>
      <c r="D15" s="11" t="s">
        <v>16</v>
      </c>
      <c r="E15" s="34"/>
      <c r="F15" s="8"/>
    </row>
    <row r="16" spans="1:8" x14ac:dyDescent="0.25">
      <c r="A16" s="118"/>
      <c r="B16" s="119"/>
      <c r="C16" s="11" t="s">
        <v>17</v>
      </c>
      <c r="D16" s="11" t="s">
        <v>18</v>
      </c>
      <c r="E16" s="34"/>
      <c r="F16" s="8"/>
    </row>
    <row r="17" spans="1:6" x14ac:dyDescent="0.25">
      <c r="A17" s="118"/>
      <c r="B17" s="119"/>
      <c r="C17" s="11" t="s">
        <v>19</v>
      </c>
      <c r="D17" s="11" t="s">
        <v>13</v>
      </c>
      <c r="E17" s="34"/>
      <c r="F17" s="8"/>
    </row>
    <row r="18" spans="1:6" x14ac:dyDescent="0.25">
      <c r="A18" s="118">
        <v>8</v>
      </c>
      <c r="B18" s="119" t="s">
        <v>20</v>
      </c>
      <c r="C18" s="11" t="s">
        <v>21</v>
      </c>
      <c r="D18" s="11" t="s">
        <v>22</v>
      </c>
      <c r="E18" s="34"/>
      <c r="F18" s="8"/>
    </row>
    <row r="19" spans="1:6" x14ac:dyDescent="0.25">
      <c r="A19" s="118"/>
      <c r="B19" s="119"/>
      <c r="C19" s="11" t="s">
        <v>19</v>
      </c>
      <c r="D19" s="11" t="s">
        <v>13</v>
      </c>
      <c r="E19" s="34">
        <f>E13*0.08</f>
        <v>25871.760640000004</v>
      </c>
      <c r="F19" s="8"/>
    </row>
    <row r="20" spans="1:6" ht="15" customHeight="1" x14ac:dyDescent="0.25">
      <c r="A20" s="118">
        <v>9</v>
      </c>
      <c r="B20" s="119" t="s">
        <v>23</v>
      </c>
      <c r="C20" s="11" t="s">
        <v>24</v>
      </c>
      <c r="D20" s="11" t="s">
        <v>18</v>
      </c>
      <c r="E20" s="34" t="s">
        <v>99</v>
      </c>
      <c r="F20" s="8"/>
    </row>
    <row r="21" spans="1:6" x14ac:dyDescent="0.25">
      <c r="A21" s="118"/>
      <c r="B21" s="119"/>
      <c r="C21" s="11" t="s">
        <v>19</v>
      </c>
      <c r="D21" s="11" t="s">
        <v>13</v>
      </c>
      <c r="E21" s="34">
        <v>4000</v>
      </c>
      <c r="F21" s="8"/>
    </row>
    <row r="22" spans="1:6" ht="15" customHeight="1" x14ac:dyDescent="0.25">
      <c r="A22" s="118">
        <v>10</v>
      </c>
      <c r="B22" s="119" t="s">
        <v>25</v>
      </c>
      <c r="C22" s="11" t="s">
        <v>26</v>
      </c>
      <c r="D22" s="11" t="s">
        <v>18</v>
      </c>
      <c r="E22" s="34"/>
      <c r="F22" s="8"/>
    </row>
    <row r="23" spans="1:6" x14ac:dyDescent="0.25">
      <c r="A23" s="118"/>
      <c r="B23" s="119"/>
      <c r="C23" s="11" t="s">
        <v>19</v>
      </c>
      <c r="D23" s="11" t="s">
        <v>13</v>
      </c>
      <c r="E23" s="34">
        <v>12000</v>
      </c>
      <c r="F23" s="8"/>
    </row>
    <row r="24" spans="1:6" ht="15" customHeight="1" x14ac:dyDescent="0.25">
      <c r="A24" s="118">
        <v>12</v>
      </c>
      <c r="B24" s="119" t="s">
        <v>27</v>
      </c>
      <c r="C24" s="11" t="s">
        <v>100</v>
      </c>
      <c r="D24" s="11" t="s">
        <v>76</v>
      </c>
      <c r="E24" s="34" t="s">
        <v>101</v>
      </c>
      <c r="F24" s="8"/>
    </row>
    <row r="25" spans="1:6" x14ac:dyDescent="0.25">
      <c r="A25" s="118"/>
      <c r="B25" s="119"/>
      <c r="C25" s="11" t="s">
        <v>29</v>
      </c>
      <c r="D25" s="11" t="s">
        <v>18</v>
      </c>
      <c r="E25" s="34"/>
      <c r="F25" s="8"/>
    </row>
    <row r="26" spans="1:6" x14ac:dyDescent="0.25">
      <c r="A26" s="118"/>
      <c r="B26" s="119"/>
      <c r="C26" s="11" t="s">
        <v>30</v>
      </c>
      <c r="D26" s="11" t="s">
        <v>18</v>
      </c>
      <c r="E26" s="34"/>
      <c r="F26" s="8"/>
    </row>
    <row r="27" spans="1:6" x14ac:dyDescent="0.25">
      <c r="A27" s="118"/>
      <c r="B27" s="119"/>
      <c r="C27" s="11" t="s">
        <v>19</v>
      </c>
      <c r="D27" s="11" t="s">
        <v>13</v>
      </c>
      <c r="E27" s="59">
        <v>82000</v>
      </c>
      <c r="F27" s="8"/>
    </row>
    <row r="28" spans="1:6" ht="15" customHeight="1" x14ac:dyDescent="0.25">
      <c r="A28" s="118">
        <v>13</v>
      </c>
      <c r="B28" s="119" t="s">
        <v>31</v>
      </c>
      <c r="C28" s="11" t="s">
        <v>32</v>
      </c>
      <c r="D28" s="11" t="s">
        <v>33</v>
      </c>
      <c r="E28" s="34" t="s">
        <v>101</v>
      </c>
      <c r="F28" s="8"/>
    </row>
    <row r="29" spans="1:6" x14ac:dyDescent="0.25">
      <c r="A29" s="118"/>
      <c r="B29" s="119"/>
      <c r="C29" s="11" t="s">
        <v>34</v>
      </c>
      <c r="D29" s="11" t="s">
        <v>18</v>
      </c>
      <c r="E29" s="34">
        <v>72</v>
      </c>
      <c r="F29" s="8"/>
    </row>
    <row r="30" spans="1:6" x14ac:dyDescent="0.25">
      <c r="A30" s="118"/>
      <c r="B30" s="119"/>
      <c r="C30" s="11" t="s">
        <v>35</v>
      </c>
      <c r="D30" s="11" t="s">
        <v>22</v>
      </c>
      <c r="E30" s="34"/>
      <c r="F30" s="8"/>
    </row>
    <row r="31" spans="1:6" x14ac:dyDescent="0.25">
      <c r="A31" s="118"/>
      <c r="B31" s="119"/>
      <c r="C31" s="11" t="s">
        <v>19</v>
      </c>
      <c r="D31" s="11" t="s">
        <v>13</v>
      </c>
      <c r="E31" s="34">
        <f>1*130000+17000*2</f>
        <v>164000</v>
      </c>
      <c r="F31" s="8"/>
    </row>
    <row r="32" spans="1:6" ht="15" customHeight="1" x14ac:dyDescent="0.25">
      <c r="A32" s="118">
        <v>14</v>
      </c>
      <c r="B32" s="119" t="s">
        <v>78</v>
      </c>
      <c r="C32" s="11" t="s">
        <v>37</v>
      </c>
      <c r="D32" s="11" t="s">
        <v>16</v>
      </c>
      <c r="E32" s="34"/>
      <c r="F32" s="8"/>
    </row>
    <row r="33" spans="1:6" x14ac:dyDescent="0.25">
      <c r="A33" s="118"/>
      <c r="B33" s="119"/>
      <c r="C33" s="11" t="s">
        <v>38</v>
      </c>
      <c r="D33" s="11" t="s">
        <v>18</v>
      </c>
      <c r="E33" s="34"/>
      <c r="F33" s="8"/>
    </row>
    <row r="34" spans="1:6" x14ac:dyDescent="0.25">
      <c r="A34" s="118"/>
      <c r="B34" s="119"/>
      <c r="C34" s="11" t="s">
        <v>39</v>
      </c>
      <c r="D34" s="11" t="s">
        <v>13</v>
      </c>
      <c r="E34" s="34"/>
      <c r="F34" s="8"/>
    </row>
    <row r="35" spans="1:6" ht="15" customHeight="1" x14ac:dyDescent="0.25">
      <c r="A35" s="5">
        <v>15</v>
      </c>
      <c r="B35" s="125" t="s">
        <v>40</v>
      </c>
      <c r="C35" s="126"/>
      <c r="D35" s="10" t="s">
        <v>13</v>
      </c>
      <c r="E35" s="114">
        <f>E17+E19+E21+E23+E31+E34</f>
        <v>205871.76063999999</v>
      </c>
      <c r="F35" s="60"/>
    </row>
    <row r="36" spans="1:6" ht="15" customHeight="1" x14ac:dyDescent="0.25">
      <c r="A36" s="118">
        <v>16</v>
      </c>
      <c r="B36" s="119" t="s">
        <v>41</v>
      </c>
      <c r="C36" s="15" t="s">
        <v>42</v>
      </c>
      <c r="D36" s="15" t="s">
        <v>18</v>
      </c>
      <c r="E36" s="34"/>
      <c r="F36" s="60"/>
    </row>
    <row r="37" spans="1:6" x14ac:dyDescent="0.25">
      <c r="A37" s="118"/>
      <c r="B37" s="119"/>
      <c r="C37" s="15" t="s">
        <v>43</v>
      </c>
      <c r="D37" s="15" t="s">
        <v>18</v>
      </c>
      <c r="E37" s="34"/>
      <c r="F37" s="60"/>
    </row>
    <row r="38" spans="1:6" x14ac:dyDescent="0.25">
      <c r="A38" s="118"/>
      <c r="B38" s="119"/>
      <c r="C38" s="16" t="s">
        <v>44</v>
      </c>
      <c r="D38" s="16" t="s">
        <v>22</v>
      </c>
      <c r="E38" s="34"/>
      <c r="F38" s="60"/>
    </row>
    <row r="39" spans="1:6" x14ac:dyDescent="0.25">
      <c r="A39" s="118"/>
      <c r="B39" s="119"/>
      <c r="C39" s="15" t="s">
        <v>45</v>
      </c>
      <c r="D39" s="15" t="s">
        <v>18</v>
      </c>
      <c r="E39" s="34"/>
      <c r="F39" s="60"/>
    </row>
    <row r="40" spans="1:6" x14ac:dyDescent="0.25">
      <c r="A40" s="118"/>
      <c r="B40" s="119"/>
      <c r="C40" s="15" t="s">
        <v>46</v>
      </c>
      <c r="D40" s="15" t="s">
        <v>18</v>
      </c>
      <c r="E40" s="34"/>
      <c r="F40" s="60"/>
    </row>
    <row r="41" spans="1:6" x14ac:dyDescent="0.25">
      <c r="A41" s="118"/>
      <c r="B41" s="119"/>
      <c r="C41" s="15" t="s">
        <v>47</v>
      </c>
      <c r="D41" s="15" t="s">
        <v>18</v>
      </c>
      <c r="E41" s="34"/>
      <c r="F41" s="8"/>
    </row>
    <row r="42" spans="1:6" x14ac:dyDescent="0.25">
      <c r="A42" s="118"/>
      <c r="B42" s="119"/>
      <c r="C42" s="11" t="s">
        <v>48</v>
      </c>
      <c r="D42" s="11" t="s">
        <v>22</v>
      </c>
      <c r="E42" s="34"/>
      <c r="F42" s="8"/>
    </row>
    <row r="43" spans="1:6" x14ac:dyDescent="0.25">
      <c r="A43" s="118"/>
      <c r="B43" s="119"/>
      <c r="C43" s="11" t="s">
        <v>49</v>
      </c>
      <c r="D43" s="11" t="s">
        <v>22</v>
      </c>
      <c r="E43" s="34"/>
      <c r="F43" s="8"/>
    </row>
    <row r="44" spans="1:6" x14ac:dyDescent="0.25">
      <c r="A44" s="118"/>
      <c r="B44" s="119"/>
      <c r="C44" s="11" t="s">
        <v>19</v>
      </c>
      <c r="D44" s="11" t="s">
        <v>13</v>
      </c>
      <c r="E44" s="35"/>
      <c r="F44" s="12"/>
    </row>
    <row r="45" spans="1:6" x14ac:dyDescent="0.25">
      <c r="A45" s="118">
        <v>17</v>
      </c>
      <c r="B45" s="119" t="s">
        <v>50</v>
      </c>
      <c r="C45" s="11" t="s">
        <v>51</v>
      </c>
      <c r="D45" s="11" t="s">
        <v>18</v>
      </c>
      <c r="E45" s="34"/>
      <c r="F45" s="12"/>
    </row>
    <row r="46" spans="1:6" x14ac:dyDescent="0.25">
      <c r="A46" s="118"/>
      <c r="B46" s="119"/>
      <c r="C46" s="61" t="s">
        <v>102</v>
      </c>
      <c r="D46" s="15" t="s">
        <v>18</v>
      </c>
      <c r="E46" s="34"/>
      <c r="F46" s="12"/>
    </row>
    <row r="47" spans="1:6" x14ac:dyDescent="0.25">
      <c r="A47" s="118"/>
      <c r="B47" s="119"/>
      <c r="C47" s="11" t="s">
        <v>48</v>
      </c>
      <c r="D47" s="11" t="s">
        <v>22</v>
      </c>
      <c r="E47" s="34">
        <v>62000</v>
      </c>
      <c r="F47" s="60"/>
    </row>
    <row r="48" spans="1:6" x14ac:dyDescent="0.25">
      <c r="A48" s="118"/>
      <c r="B48" s="119"/>
      <c r="C48" s="11" t="s">
        <v>19</v>
      </c>
      <c r="D48" s="11" t="s">
        <v>13</v>
      </c>
      <c r="E48" s="34"/>
      <c r="F48" s="60"/>
    </row>
    <row r="49" spans="1:6" x14ac:dyDescent="0.25">
      <c r="A49" s="118">
        <v>18</v>
      </c>
      <c r="B49" s="119" t="s">
        <v>52</v>
      </c>
      <c r="C49" s="15" t="s">
        <v>79</v>
      </c>
      <c r="D49" s="11" t="s">
        <v>18</v>
      </c>
      <c r="E49" s="34"/>
      <c r="F49" s="12"/>
    </row>
    <row r="50" spans="1:6" x14ac:dyDescent="0.25">
      <c r="A50" s="118"/>
      <c r="B50" s="119"/>
      <c r="C50" s="17" t="s">
        <v>53</v>
      </c>
      <c r="D50" s="17" t="s">
        <v>22</v>
      </c>
      <c r="E50" s="34"/>
      <c r="F50" s="12"/>
    </row>
    <row r="51" spans="1:6" x14ac:dyDescent="0.25">
      <c r="A51" s="118"/>
      <c r="B51" s="119"/>
      <c r="C51" s="11" t="s">
        <v>19</v>
      </c>
      <c r="D51" s="11" t="s">
        <v>13</v>
      </c>
      <c r="E51" s="34"/>
      <c r="F51" s="12"/>
    </row>
    <row r="52" spans="1:6" ht="15" customHeight="1" x14ac:dyDescent="0.25">
      <c r="A52" s="118">
        <v>19</v>
      </c>
      <c r="B52" s="119" t="s">
        <v>54</v>
      </c>
      <c r="C52" s="17" t="s">
        <v>55</v>
      </c>
      <c r="D52" s="17" t="s">
        <v>18</v>
      </c>
      <c r="E52" s="34"/>
      <c r="F52" s="12"/>
    </row>
    <row r="53" spans="1:6" x14ac:dyDescent="0.25">
      <c r="A53" s="118"/>
      <c r="B53" s="119"/>
      <c r="C53" s="17" t="s">
        <v>53</v>
      </c>
      <c r="D53" s="17" t="s">
        <v>22</v>
      </c>
      <c r="E53" s="34"/>
      <c r="F53" s="12"/>
    </row>
    <row r="54" spans="1:6" x14ac:dyDescent="0.25">
      <c r="A54" s="118"/>
      <c r="B54" s="119"/>
      <c r="C54" s="11" t="s">
        <v>19</v>
      </c>
      <c r="D54" s="11" t="s">
        <v>13</v>
      </c>
      <c r="E54" s="34"/>
      <c r="F54" s="12"/>
    </row>
    <row r="55" spans="1:6" ht="26.25" customHeight="1" x14ac:dyDescent="0.25">
      <c r="A55" s="5">
        <v>20</v>
      </c>
      <c r="B55" s="128" t="s">
        <v>56</v>
      </c>
      <c r="C55" s="129"/>
      <c r="D55" s="11" t="s">
        <v>13</v>
      </c>
      <c r="E55" s="34">
        <f>E13*0.1</f>
        <v>32339.700800000006</v>
      </c>
      <c r="F55" s="14"/>
    </row>
    <row r="56" spans="1:6" ht="15" customHeight="1" x14ac:dyDescent="0.25">
      <c r="A56" s="5">
        <v>21</v>
      </c>
      <c r="B56" s="128" t="s">
        <v>57</v>
      </c>
      <c r="C56" s="129"/>
      <c r="D56" s="11" t="s">
        <v>13</v>
      </c>
      <c r="E56" s="34">
        <f>E13*0.15</f>
        <v>48509.551200000002</v>
      </c>
      <c r="F56" s="12"/>
    </row>
    <row r="57" spans="1:6" ht="15" customHeight="1" x14ac:dyDescent="0.25">
      <c r="A57" s="5">
        <v>22</v>
      </c>
      <c r="B57" s="130" t="s">
        <v>58</v>
      </c>
      <c r="C57" s="131"/>
      <c r="D57" s="18" t="s">
        <v>13</v>
      </c>
      <c r="E57" s="114">
        <f>E44+E48+E51+E54+E55+E56</f>
        <v>80849.252000000008</v>
      </c>
      <c r="F57" s="60"/>
    </row>
    <row r="58" spans="1:6" ht="15" customHeight="1" x14ac:dyDescent="0.25">
      <c r="A58" s="5">
        <v>23</v>
      </c>
      <c r="B58" s="130" t="s">
        <v>59</v>
      </c>
      <c r="C58" s="131"/>
      <c r="D58" s="18" t="s">
        <v>13</v>
      </c>
      <c r="E58" s="114">
        <f>E57+E35</f>
        <v>286721.01263999997</v>
      </c>
      <c r="F58" s="8"/>
    </row>
    <row r="59" spans="1:6" hidden="1" x14ac:dyDescent="0.25">
      <c r="A59" s="5">
        <v>25</v>
      </c>
      <c r="B59" s="147" t="s">
        <v>103</v>
      </c>
      <c r="C59" s="148"/>
      <c r="D59" s="18" t="s">
        <v>13</v>
      </c>
      <c r="E59" s="34"/>
      <c r="F59" s="13"/>
    </row>
    <row r="60" spans="1:6" hidden="1" x14ac:dyDescent="0.25">
      <c r="A60" s="62">
        <v>26</v>
      </c>
      <c r="B60" s="149" t="s">
        <v>104</v>
      </c>
      <c r="C60" s="150"/>
      <c r="D60" s="63" t="s">
        <v>13</v>
      </c>
      <c r="E60" s="34"/>
      <c r="F60" s="64"/>
    </row>
    <row r="61" spans="1:6" ht="16.5" customHeight="1" x14ac:dyDescent="0.25">
      <c r="B61" s="140" t="s">
        <v>82</v>
      </c>
      <c r="C61" s="140"/>
      <c r="D61" s="24"/>
      <c r="E61" s="36"/>
      <c r="F61" s="65"/>
    </row>
    <row r="62" spans="1:6" x14ac:dyDescent="0.25">
      <c r="B62" s="27" t="s">
        <v>83</v>
      </c>
      <c r="C62" s="28"/>
      <c r="D62" s="135" t="s">
        <v>84</v>
      </c>
      <c r="E62" s="135"/>
    </row>
    <row r="63" spans="1:6" x14ac:dyDescent="0.25">
      <c r="B63" s="27" t="s">
        <v>85</v>
      </c>
      <c r="C63" s="28"/>
      <c r="D63" s="135" t="s">
        <v>86</v>
      </c>
      <c r="E63" s="135"/>
    </row>
    <row r="64" spans="1:6" x14ac:dyDescent="0.25">
      <c r="B64" s="27" t="s">
        <v>64</v>
      </c>
      <c r="C64" s="27"/>
      <c r="D64" s="24"/>
      <c r="E64" s="26"/>
    </row>
    <row r="65" spans="2:5" x14ac:dyDescent="0.25">
      <c r="B65" s="127" t="s">
        <v>65</v>
      </c>
      <c r="C65" s="127"/>
      <c r="D65" s="30"/>
      <c r="E65" s="26"/>
    </row>
    <row r="66" spans="2:5" x14ac:dyDescent="0.25">
      <c r="B66" s="31" t="s">
        <v>66</v>
      </c>
      <c r="C66" s="32"/>
      <c r="D66" s="30"/>
      <c r="E66" s="26"/>
    </row>
    <row r="67" spans="2:5" x14ac:dyDescent="0.25">
      <c r="B67" s="33" t="s">
        <v>66</v>
      </c>
      <c r="C67" s="32"/>
      <c r="D67" s="30"/>
      <c r="E67" s="26"/>
    </row>
    <row r="68" spans="2:5" x14ac:dyDescent="0.25">
      <c r="B68" s="33" t="s">
        <v>67</v>
      </c>
      <c r="C68" s="32"/>
      <c r="D68" s="30"/>
      <c r="E68" s="26"/>
    </row>
  </sheetData>
  <mergeCells count="43">
    <mergeCell ref="D62:E62"/>
    <mergeCell ref="D63:E63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A49:A51"/>
    <mergeCell ref="B49:B51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A18:A19"/>
    <mergeCell ref="B18:B19"/>
    <mergeCell ref="A20:A21"/>
    <mergeCell ref="B20:B21"/>
    <mergeCell ref="A22:A23"/>
    <mergeCell ref="B22:B23"/>
    <mergeCell ref="B11:C11"/>
    <mergeCell ref="B12:C12"/>
    <mergeCell ref="B13:C13"/>
    <mergeCell ref="B14:C14"/>
    <mergeCell ref="A15:A17"/>
    <mergeCell ref="B15:B17"/>
    <mergeCell ref="B6:C6"/>
    <mergeCell ref="C1:F1"/>
    <mergeCell ref="C2:F2"/>
    <mergeCell ref="C3:F3"/>
    <mergeCell ref="C4:F4"/>
    <mergeCell ref="A5:E5"/>
  </mergeCells>
  <printOptions horizontalCentered="1"/>
  <pageMargins left="0.51181102362204722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E58" sqref="E58:F59"/>
    </sheetView>
  </sheetViews>
  <sheetFormatPr defaultRowHeight="15" x14ac:dyDescent="0.25"/>
  <cols>
    <col min="1" max="1" width="6.42578125" style="69" bestFit="1" customWidth="1"/>
    <col min="2" max="2" width="42.85546875" style="68" customWidth="1"/>
    <col min="3" max="3" width="24.140625" style="67" customWidth="1"/>
    <col min="4" max="4" width="10" style="67" customWidth="1"/>
    <col min="5" max="5" width="11.5703125" style="66" customWidth="1"/>
    <col min="6" max="6" width="14" style="66" customWidth="1"/>
    <col min="7" max="7" width="12.85546875" style="66" hidden="1" customWidth="1"/>
    <col min="8" max="8" width="10.5703125" style="66" bestFit="1" customWidth="1"/>
    <col min="9" max="16384" width="9.140625" style="66"/>
  </cols>
  <sheetData>
    <row r="1" spans="1:9" x14ac:dyDescent="0.25">
      <c r="C1" s="151" t="s">
        <v>68</v>
      </c>
      <c r="D1" s="151"/>
      <c r="E1" s="151"/>
      <c r="F1" s="151"/>
      <c r="G1" s="151"/>
    </row>
    <row r="2" spans="1:9" x14ac:dyDescent="0.25">
      <c r="C2" s="151" t="s">
        <v>69</v>
      </c>
      <c r="D2" s="151"/>
      <c r="E2" s="151"/>
      <c r="F2" s="151"/>
      <c r="G2" s="151"/>
    </row>
    <row r="3" spans="1:9" x14ac:dyDescent="0.25">
      <c r="C3" s="151" t="s">
        <v>70</v>
      </c>
      <c r="D3" s="151"/>
      <c r="E3" s="151"/>
      <c r="F3" s="151"/>
      <c r="G3" s="151"/>
    </row>
    <row r="4" spans="1:9" x14ac:dyDescent="0.25">
      <c r="C4" s="152" t="s">
        <v>114</v>
      </c>
      <c r="D4" s="151"/>
      <c r="E4" s="151"/>
      <c r="F4" s="151"/>
      <c r="G4" s="151"/>
    </row>
    <row r="5" spans="1:9" s="1" customFormat="1" ht="24" customHeight="1" x14ac:dyDescent="0.2">
      <c r="A5" s="153" t="s">
        <v>113</v>
      </c>
      <c r="B5" s="153"/>
      <c r="C5" s="153"/>
      <c r="D5" s="153"/>
      <c r="E5" s="153"/>
      <c r="F5" s="113"/>
      <c r="G5" s="112"/>
    </row>
    <row r="6" spans="1:9" s="4" customFormat="1" ht="25.5" x14ac:dyDescent="0.2">
      <c r="A6" s="111" t="s">
        <v>1</v>
      </c>
      <c r="B6" s="154" t="s">
        <v>3</v>
      </c>
      <c r="C6" s="154"/>
      <c r="D6" s="111" t="s">
        <v>4</v>
      </c>
      <c r="E6" s="111" t="s">
        <v>112</v>
      </c>
      <c r="F6" s="111" t="s">
        <v>111</v>
      </c>
      <c r="G6" s="39" t="s">
        <v>90</v>
      </c>
    </row>
    <row r="7" spans="1:9" s="4" customFormat="1" x14ac:dyDescent="0.25">
      <c r="A7" s="103">
        <v>1</v>
      </c>
      <c r="B7" s="106" t="s">
        <v>6</v>
      </c>
      <c r="C7" s="110" t="s">
        <v>7</v>
      </c>
      <c r="D7" s="110"/>
      <c r="E7" s="107"/>
      <c r="F7" s="107"/>
      <c r="G7" s="100"/>
      <c r="H7" s="99"/>
      <c r="I7" s="99"/>
    </row>
    <row r="8" spans="1:9" s="4" customFormat="1" x14ac:dyDescent="0.25">
      <c r="A8" s="103">
        <v>2</v>
      </c>
      <c r="B8" s="106" t="s">
        <v>91</v>
      </c>
      <c r="C8" s="109" t="s">
        <v>92</v>
      </c>
      <c r="D8" s="107"/>
      <c r="E8" s="107"/>
      <c r="F8" s="107"/>
      <c r="G8" s="100"/>
      <c r="H8" s="99"/>
      <c r="I8" s="99"/>
    </row>
    <row r="9" spans="1:9" s="4" customFormat="1" x14ac:dyDescent="0.25">
      <c r="A9" s="103">
        <v>5</v>
      </c>
      <c r="B9" s="108" t="s">
        <v>11</v>
      </c>
      <c r="C9" s="102" t="s">
        <v>12</v>
      </c>
      <c r="D9" s="107"/>
      <c r="E9" s="107"/>
      <c r="F9" s="107"/>
      <c r="G9" s="100"/>
      <c r="H9" s="99"/>
      <c r="I9" s="99"/>
    </row>
    <row r="10" spans="1:9" s="4" customFormat="1" x14ac:dyDescent="0.25">
      <c r="A10" s="103"/>
      <c r="B10" s="106" t="s">
        <v>0</v>
      </c>
      <c r="C10" s="106"/>
      <c r="D10" s="105" t="s">
        <v>16</v>
      </c>
      <c r="E10" s="115">
        <v>4087</v>
      </c>
      <c r="F10" s="104"/>
      <c r="G10" s="100"/>
      <c r="H10" s="99"/>
      <c r="I10" s="99"/>
    </row>
    <row r="11" spans="1:9" s="4" customFormat="1" x14ac:dyDescent="0.25">
      <c r="A11" s="103"/>
      <c r="B11" s="155" t="s">
        <v>110</v>
      </c>
      <c r="C11" s="156"/>
      <c r="D11" s="105" t="s">
        <v>13</v>
      </c>
      <c r="E11" s="115">
        <v>124220</v>
      </c>
      <c r="F11" s="104"/>
      <c r="G11" s="100"/>
      <c r="H11" s="99"/>
      <c r="I11" s="99"/>
    </row>
    <row r="12" spans="1:9" s="4" customFormat="1" x14ac:dyDescent="0.25">
      <c r="A12" s="103"/>
      <c r="B12" s="157" t="s">
        <v>109</v>
      </c>
      <c r="C12" s="158"/>
      <c r="D12" s="102" t="s">
        <v>13</v>
      </c>
      <c r="E12" s="116">
        <v>198161</v>
      </c>
      <c r="F12" s="101"/>
      <c r="G12" s="100"/>
      <c r="H12" s="99"/>
      <c r="I12" s="99"/>
    </row>
    <row r="13" spans="1:9" s="4" customFormat="1" x14ac:dyDescent="0.25">
      <c r="A13" s="103"/>
      <c r="B13" s="157" t="s">
        <v>108</v>
      </c>
      <c r="C13" s="158"/>
      <c r="D13" s="102" t="s">
        <v>13</v>
      </c>
      <c r="E13" s="101">
        <f>E12-E11</f>
        <v>73941</v>
      </c>
      <c r="F13" s="101"/>
      <c r="G13" s="100"/>
      <c r="H13" s="99"/>
      <c r="I13" s="99"/>
    </row>
    <row r="14" spans="1:9" s="4" customFormat="1" ht="15.75" thickBot="1" x14ac:dyDescent="0.3">
      <c r="A14" s="98">
        <v>6</v>
      </c>
      <c r="B14" s="123" t="s">
        <v>117</v>
      </c>
      <c r="C14" s="159"/>
      <c r="D14" s="97" t="s">
        <v>13</v>
      </c>
      <c r="E14" s="96">
        <f>E59</f>
        <v>79879.350000000006</v>
      </c>
      <c r="F14" s="96">
        <f>F59</f>
        <v>65671.17</v>
      </c>
      <c r="G14" s="95"/>
      <c r="H14" s="94"/>
      <c r="I14" s="70"/>
    </row>
    <row r="15" spans="1:9" ht="25.5" x14ac:dyDescent="0.25">
      <c r="A15" s="160">
        <v>7</v>
      </c>
      <c r="B15" s="119" t="s">
        <v>97</v>
      </c>
      <c r="C15" s="91" t="s">
        <v>98</v>
      </c>
      <c r="D15" s="11" t="s">
        <v>16</v>
      </c>
      <c r="E15" s="82"/>
      <c r="F15" s="82"/>
      <c r="G15" s="87"/>
    </row>
    <row r="16" spans="1:9" x14ac:dyDescent="0.25">
      <c r="A16" s="160"/>
      <c r="B16" s="119"/>
      <c r="C16" s="11" t="s">
        <v>17</v>
      </c>
      <c r="D16" s="11" t="s">
        <v>18</v>
      </c>
      <c r="E16" s="82"/>
      <c r="F16" s="82"/>
      <c r="G16" s="87"/>
    </row>
    <row r="17" spans="1:7" x14ac:dyDescent="0.25">
      <c r="A17" s="160"/>
      <c r="B17" s="119"/>
      <c r="C17" s="11" t="s">
        <v>19</v>
      </c>
      <c r="D17" s="11" t="s">
        <v>13</v>
      </c>
      <c r="E17" s="82"/>
      <c r="F17" s="82"/>
      <c r="G17" s="87"/>
    </row>
    <row r="18" spans="1:7" x14ac:dyDescent="0.25">
      <c r="A18" s="160">
        <v>8</v>
      </c>
      <c r="B18" s="119" t="s">
        <v>20</v>
      </c>
      <c r="C18" s="11" t="s">
        <v>21</v>
      </c>
      <c r="D18" s="11" t="s">
        <v>22</v>
      </c>
      <c r="E18" s="82"/>
      <c r="F18" s="82"/>
      <c r="G18" s="87"/>
    </row>
    <row r="19" spans="1:7" x14ac:dyDescent="0.25">
      <c r="A19" s="160"/>
      <c r="B19" s="119"/>
      <c r="C19" s="11" t="s">
        <v>19</v>
      </c>
      <c r="D19" s="11" t="s">
        <v>13</v>
      </c>
      <c r="E19" s="82"/>
      <c r="F19" s="82"/>
      <c r="G19" s="87"/>
    </row>
    <row r="20" spans="1:7" ht="15" customHeight="1" x14ac:dyDescent="0.25">
      <c r="A20" s="160">
        <v>9</v>
      </c>
      <c r="B20" s="119" t="s">
        <v>23</v>
      </c>
      <c r="C20" s="11" t="s">
        <v>107</v>
      </c>
      <c r="D20" s="11" t="s">
        <v>18</v>
      </c>
      <c r="E20" s="82">
        <v>2</v>
      </c>
      <c r="F20" s="82"/>
      <c r="G20" s="87"/>
    </row>
    <row r="21" spans="1:7" x14ac:dyDescent="0.25">
      <c r="A21" s="160"/>
      <c r="B21" s="119"/>
      <c r="C21" s="11" t="s">
        <v>19</v>
      </c>
      <c r="D21" s="11" t="s">
        <v>13</v>
      </c>
      <c r="E21" s="82">
        <f>E20*4500</f>
        <v>9000</v>
      </c>
      <c r="F21" s="82"/>
      <c r="G21" s="87"/>
    </row>
    <row r="22" spans="1:7" ht="15" customHeight="1" x14ac:dyDescent="0.25">
      <c r="A22" s="160">
        <v>10</v>
      </c>
      <c r="B22" s="119" t="s">
        <v>25</v>
      </c>
      <c r="C22" s="11" t="s">
        <v>26</v>
      </c>
      <c r="D22" s="11" t="s">
        <v>18</v>
      </c>
      <c r="E22" s="82"/>
      <c r="F22" s="82"/>
      <c r="G22" s="87"/>
    </row>
    <row r="23" spans="1:7" x14ac:dyDescent="0.25">
      <c r="A23" s="160"/>
      <c r="B23" s="119"/>
      <c r="C23" s="11" t="s">
        <v>19</v>
      </c>
      <c r="D23" s="11" t="s">
        <v>13</v>
      </c>
      <c r="E23" s="82"/>
      <c r="F23" s="82"/>
      <c r="G23" s="87"/>
    </row>
    <row r="24" spans="1:7" ht="15" customHeight="1" x14ac:dyDescent="0.25">
      <c r="A24" s="160">
        <v>12</v>
      </c>
      <c r="B24" s="119" t="s">
        <v>27</v>
      </c>
      <c r="C24" s="11" t="s">
        <v>100</v>
      </c>
      <c r="D24" s="11" t="s">
        <v>76</v>
      </c>
      <c r="E24" s="82"/>
      <c r="F24" s="82"/>
      <c r="G24" s="87"/>
    </row>
    <row r="25" spans="1:7" x14ac:dyDescent="0.25">
      <c r="A25" s="160"/>
      <c r="B25" s="119"/>
      <c r="C25" s="11" t="s">
        <v>29</v>
      </c>
      <c r="D25" s="11" t="s">
        <v>18</v>
      </c>
      <c r="E25" s="82"/>
      <c r="F25" s="82"/>
      <c r="G25" s="87"/>
    </row>
    <row r="26" spans="1:7" x14ac:dyDescent="0.25">
      <c r="A26" s="160"/>
      <c r="B26" s="119"/>
      <c r="C26" s="11" t="s">
        <v>30</v>
      </c>
      <c r="D26" s="11" t="s">
        <v>18</v>
      </c>
      <c r="E26" s="82"/>
      <c r="F26" s="82"/>
      <c r="G26" s="87"/>
    </row>
    <row r="27" spans="1:7" x14ac:dyDescent="0.25">
      <c r="A27" s="160"/>
      <c r="B27" s="119"/>
      <c r="C27" s="11" t="s">
        <v>19</v>
      </c>
      <c r="D27" s="11" t="s">
        <v>13</v>
      </c>
      <c r="E27" s="82"/>
      <c r="F27" s="82"/>
      <c r="G27" s="87"/>
    </row>
    <row r="28" spans="1:7" ht="15" customHeight="1" x14ac:dyDescent="0.25">
      <c r="A28" s="160">
        <v>13</v>
      </c>
      <c r="B28" s="119" t="s">
        <v>31</v>
      </c>
      <c r="C28" s="11" t="s">
        <v>32</v>
      </c>
      <c r="D28" s="11" t="s">
        <v>33</v>
      </c>
      <c r="E28" s="82"/>
      <c r="F28" s="82"/>
      <c r="G28" s="87"/>
    </row>
    <row r="29" spans="1:7" x14ac:dyDescent="0.25">
      <c r="A29" s="160"/>
      <c r="B29" s="119"/>
      <c r="C29" s="11" t="s">
        <v>34</v>
      </c>
      <c r="D29" s="11" t="s">
        <v>18</v>
      </c>
      <c r="E29" s="82"/>
      <c r="F29" s="82"/>
      <c r="G29" s="87"/>
    </row>
    <row r="30" spans="1:7" x14ac:dyDescent="0.25">
      <c r="A30" s="160"/>
      <c r="B30" s="119"/>
      <c r="C30" s="11" t="s">
        <v>35</v>
      </c>
      <c r="D30" s="11" t="s">
        <v>22</v>
      </c>
      <c r="E30" s="82"/>
      <c r="F30" s="82"/>
      <c r="G30" s="87"/>
    </row>
    <row r="31" spans="1:7" x14ac:dyDescent="0.25">
      <c r="A31" s="160"/>
      <c r="B31" s="119"/>
      <c r="C31" s="11" t="s">
        <v>19</v>
      </c>
      <c r="D31" s="11" t="s">
        <v>13</v>
      </c>
      <c r="E31" s="82"/>
      <c r="F31" s="82"/>
      <c r="G31" s="87"/>
    </row>
    <row r="32" spans="1:7" ht="15" customHeight="1" x14ac:dyDescent="0.25">
      <c r="A32" s="160">
        <v>14</v>
      </c>
      <c r="B32" s="119" t="s">
        <v>36</v>
      </c>
      <c r="C32" s="11" t="s">
        <v>37</v>
      </c>
      <c r="D32" s="11" t="s">
        <v>16</v>
      </c>
      <c r="E32" s="82"/>
      <c r="F32" s="82">
        <v>126</v>
      </c>
      <c r="G32" s="87"/>
    </row>
    <row r="33" spans="1:7" x14ac:dyDescent="0.25">
      <c r="A33" s="160"/>
      <c r="B33" s="119"/>
      <c r="C33" s="11" t="s">
        <v>106</v>
      </c>
      <c r="D33" s="11" t="s">
        <v>16</v>
      </c>
      <c r="E33" s="82"/>
      <c r="F33" s="82">
        <v>1312</v>
      </c>
      <c r="G33" s="87"/>
    </row>
    <row r="34" spans="1:7" x14ac:dyDescent="0.25">
      <c r="A34" s="160"/>
      <c r="B34" s="119"/>
      <c r="C34" s="11" t="s">
        <v>39</v>
      </c>
      <c r="D34" s="11" t="s">
        <v>13</v>
      </c>
      <c r="E34" s="82"/>
      <c r="F34" s="82">
        <f>12153.03+41179.5</f>
        <v>53332.53</v>
      </c>
      <c r="G34" s="87"/>
    </row>
    <row r="35" spans="1:7" ht="15" customHeight="1" x14ac:dyDescent="0.25">
      <c r="A35" s="86">
        <v>15</v>
      </c>
      <c r="B35" s="125" t="s">
        <v>40</v>
      </c>
      <c r="C35" s="126"/>
      <c r="D35" s="93" t="s">
        <v>13</v>
      </c>
      <c r="E35" s="82">
        <f>E17+E19+E21+E23+E27+E31+E34</f>
        <v>9000</v>
      </c>
      <c r="F35" s="82">
        <f>F17+F19+F21+F23+F27+F31+F34</f>
        <v>53332.53</v>
      </c>
      <c r="G35" s="88"/>
    </row>
    <row r="36" spans="1:7" ht="15" customHeight="1" x14ac:dyDescent="0.25">
      <c r="A36" s="160">
        <v>16</v>
      </c>
      <c r="B36" s="119" t="s">
        <v>41</v>
      </c>
      <c r="C36" s="15" t="s">
        <v>42</v>
      </c>
      <c r="D36" s="15" t="s">
        <v>18</v>
      </c>
      <c r="E36" s="82"/>
      <c r="F36" s="82"/>
      <c r="G36" s="88"/>
    </row>
    <row r="37" spans="1:7" x14ac:dyDescent="0.25">
      <c r="A37" s="160"/>
      <c r="B37" s="119"/>
      <c r="C37" s="15" t="s">
        <v>43</v>
      </c>
      <c r="D37" s="15" t="s">
        <v>18</v>
      </c>
      <c r="E37" s="82"/>
      <c r="F37" s="82"/>
      <c r="G37" s="88"/>
    </row>
    <row r="38" spans="1:7" x14ac:dyDescent="0.25">
      <c r="A38" s="160"/>
      <c r="B38" s="119"/>
      <c r="C38" s="16" t="s">
        <v>44</v>
      </c>
      <c r="D38" s="16" t="s">
        <v>22</v>
      </c>
      <c r="E38" s="82"/>
      <c r="F38" s="82"/>
      <c r="G38" s="88"/>
    </row>
    <row r="39" spans="1:7" x14ac:dyDescent="0.25">
      <c r="A39" s="160"/>
      <c r="B39" s="119"/>
      <c r="C39" s="15" t="s">
        <v>45</v>
      </c>
      <c r="D39" s="15" t="s">
        <v>18</v>
      </c>
      <c r="E39" s="82"/>
      <c r="F39" s="82"/>
      <c r="G39" s="88"/>
    </row>
    <row r="40" spans="1:7" x14ac:dyDescent="0.25">
      <c r="A40" s="160"/>
      <c r="B40" s="119"/>
      <c r="C40" s="15" t="s">
        <v>46</v>
      </c>
      <c r="D40" s="15" t="s">
        <v>18</v>
      </c>
      <c r="E40" s="82"/>
      <c r="F40" s="82"/>
      <c r="G40" s="88"/>
    </row>
    <row r="41" spans="1:7" x14ac:dyDescent="0.25">
      <c r="A41" s="160"/>
      <c r="B41" s="119"/>
      <c r="C41" s="15" t="s">
        <v>47</v>
      </c>
      <c r="D41" s="15" t="s">
        <v>18</v>
      </c>
      <c r="E41" s="82"/>
      <c r="F41" s="82"/>
      <c r="G41" s="87"/>
    </row>
    <row r="42" spans="1:7" x14ac:dyDescent="0.25">
      <c r="A42" s="160"/>
      <c r="B42" s="119"/>
      <c r="C42" s="11" t="s">
        <v>48</v>
      </c>
      <c r="D42" s="11" t="s">
        <v>22</v>
      </c>
      <c r="E42" s="82"/>
      <c r="F42" s="82"/>
      <c r="G42" s="87"/>
    </row>
    <row r="43" spans="1:7" x14ac:dyDescent="0.25">
      <c r="A43" s="160"/>
      <c r="B43" s="119"/>
      <c r="C43" s="11" t="s">
        <v>49</v>
      </c>
      <c r="D43" s="11" t="s">
        <v>22</v>
      </c>
      <c r="E43" s="82">
        <v>50</v>
      </c>
      <c r="F43" s="82"/>
      <c r="G43" s="87"/>
    </row>
    <row r="44" spans="1:7" x14ac:dyDescent="0.25">
      <c r="A44" s="160"/>
      <c r="B44" s="119"/>
      <c r="C44" s="11" t="s">
        <v>19</v>
      </c>
      <c r="D44" s="11" t="s">
        <v>13</v>
      </c>
      <c r="E44" s="92">
        <f>E43*250</f>
        <v>12500</v>
      </c>
      <c r="F44" s="92">
        <f>32366.45-25000</f>
        <v>7366.4500000000007</v>
      </c>
      <c r="G44" s="89"/>
    </row>
    <row r="45" spans="1:7" x14ac:dyDescent="0.25">
      <c r="A45" s="160">
        <v>17</v>
      </c>
      <c r="B45" s="119" t="s">
        <v>50</v>
      </c>
      <c r="C45" s="11" t="s">
        <v>51</v>
      </c>
      <c r="D45" s="11" t="s">
        <v>18</v>
      </c>
      <c r="E45" s="82"/>
      <c r="F45" s="82"/>
      <c r="G45" s="89"/>
    </row>
    <row r="46" spans="1:7" x14ac:dyDescent="0.25">
      <c r="A46" s="160"/>
      <c r="B46" s="119"/>
      <c r="C46" s="91" t="s">
        <v>49</v>
      </c>
      <c r="D46" s="15" t="s">
        <v>18</v>
      </c>
      <c r="E46" s="82">
        <v>50</v>
      </c>
      <c r="F46" s="82"/>
      <c r="G46" s="89"/>
    </row>
    <row r="47" spans="1:7" x14ac:dyDescent="0.25">
      <c r="A47" s="160"/>
      <c r="B47" s="119"/>
      <c r="C47" s="11" t="s">
        <v>48</v>
      </c>
      <c r="D47" s="11" t="s">
        <v>22</v>
      </c>
      <c r="E47" s="82"/>
      <c r="F47" s="82"/>
      <c r="G47" s="88"/>
    </row>
    <row r="48" spans="1:7" x14ac:dyDescent="0.25">
      <c r="A48" s="160"/>
      <c r="B48" s="119"/>
      <c r="C48" s="11" t="s">
        <v>19</v>
      </c>
      <c r="D48" s="11" t="s">
        <v>13</v>
      </c>
      <c r="E48" s="82">
        <f>E46*250</f>
        <v>12500</v>
      </c>
      <c r="F48" s="82"/>
      <c r="G48" s="88"/>
    </row>
    <row r="49" spans="1:7" x14ac:dyDescent="0.25">
      <c r="A49" s="160">
        <v>18</v>
      </c>
      <c r="B49" s="119" t="s">
        <v>52</v>
      </c>
      <c r="C49" s="15" t="s">
        <v>79</v>
      </c>
      <c r="D49" s="11" t="s">
        <v>18</v>
      </c>
      <c r="E49" s="82"/>
      <c r="F49" s="82"/>
      <c r="G49" s="89"/>
    </row>
    <row r="50" spans="1:7" x14ac:dyDescent="0.25">
      <c r="A50" s="160"/>
      <c r="B50" s="119"/>
      <c r="C50" s="91" t="s">
        <v>53</v>
      </c>
      <c r="D50" s="91" t="s">
        <v>22</v>
      </c>
      <c r="E50" s="82"/>
      <c r="F50" s="82"/>
      <c r="G50" s="89"/>
    </row>
    <row r="51" spans="1:7" ht="15" customHeight="1" x14ac:dyDescent="0.25">
      <c r="A51" s="160"/>
      <c r="B51" s="119"/>
      <c r="C51" s="11" t="s">
        <v>105</v>
      </c>
      <c r="D51" s="11" t="s">
        <v>22</v>
      </c>
      <c r="E51" s="82"/>
      <c r="F51" s="82">
        <v>108</v>
      </c>
      <c r="G51" s="89"/>
    </row>
    <row r="52" spans="1:7" x14ac:dyDescent="0.25">
      <c r="A52" s="160"/>
      <c r="B52" s="119"/>
      <c r="C52" s="11" t="s">
        <v>19</v>
      </c>
      <c r="D52" s="11" t="s">
        <v>13</v>
      </c>
      <c r="E52" s="82"/>
      <c r="F52" s="82">
        <v>4972.1899999999996</v>
      </c>
      <c r="G52" s="89"/>
    </row>
    <row r="53" spans="1:7" ht="15" customHeight="1" x14ac:dyDescent="0.25">
      <c r="A53" s="160">
        <v>19</v>
      </c>
      <c r="B53" s="119" t="s">
        <v>54</v>
      </c>
      <c r="C53" s="91" t="s">
        <v>55</v>
      </c>
      <c r="D53" s="91" t="s">
        <v>18</v>
      </c>
      <c r="E53" s="82"/>
      <c r="F53" s="82"/>
      <c r="G53" s="89"/>
    </row>
    <row r="54" spans="1:7" x14ac:dyDescent="0.25">
      <c r="A54" s="160"/>
      <c r="B54" s="119"/>
      <c r="C54" s="91" t="s">
        <v>53</v>
      </c>
      <c r="D54" s="91" t="s">
        <v>22</v>
      </c>
      <c r="E54" s="82"/>
      <c r="F54" s="82"/>
      <c r="G54" s="89"/>
    </row>
    <row r="55" spans="1:7" x14ac:dyDescent="0.25">
      <c r="A55" s="160"/>
      <c r="B55" s="119"/>
      <c r="C55" s="11" t="s">
        <v>19</v>
      </c>
      <c r="D55" s="11" t="s">
        <v>13</v>
      </c>
      <c r="E55" s="82">
        <v>20000</v>
      </c>
      <c r="F55" s="82"/>
      <c r="G55" s="89"/>
    </row>
    <row r="56" spans="1:7" ht="26.25" customHeight="1" x14ac:dyDescent="0.25">
      <c r="A56" s="86">
        <v>20</v>
      </c>
      <c r="B56" s="128" t="s">
        <v>56</v>
      </c>
      <c r="C56" s="129"/>
      <c r="D56" s="11" t="s">
        <v>13</v>
      </c>
      <c r="E56" s="82">
        <f>E13*0.1</f>
        <v>7394.1</v>
      </c>
      <c r="F56" s="82"/>
      <c r="G56" s="90"/>
    </row>
    <row r="57" spans="1:7" ht="15" customHeight="1" x14ac:dyDescent="0.25">
      <c r="A57" s="86">
        <v>21</v>
      </c>
      <c r="B57" s="128" t="s">
        <v>57</v>
      </c>
      <c r="C57" s="129"/>
      <c r="D57" s="11" t="s">
        <v>13</v>
      </c>
      <c r="E57" s="82">
        <f>E13*0.25</f>
        <v>18485.25</v>
      </c>
      <c r="F57" s="82"/>
      <c r="G57" s="89"/>
    </row>
    <row r="58" spans="1:7" ht="15" customHeight="1" x14ac:dyDescent="0.25">
      <c r="A58" s="86">
        <v>22</v>
      </c>
      <c r="B58" s="130" t="s">
        <v>58</v>
      </c>
      <c r="C58" s="131"/>
      <c r="D58" s="18" t="s">
        <v>13</v>
      </c>
      <c r="E58" s="117">
        <f>E44+E48+E52+E55+E56+E57</f>
        <v>70879.350000000006</v>
      </c>
      <c r="F58" s="117">
        <f>F44+F48+F52+F55+F56+F57</f>
        <v>12338.64</v>
      </c>
      <c r="G58" s="88"/>
    </row>
    <row r="59" spans="1:7" ht="15" customHeight="1" x14ac:dyDescent="0.25">
      <c r="A59" s="86">
        <v>23</v>
      </c>
      <c r="B59" s="130" t="s">
        <v>59</v>
      </c>
      <c r="C59" s="131"/>
      <c r="D59" s="18" t="s">
        <v>13</v>
      </c>
      <c r="E59" s="117">
        <f>E58+E35</f>
        <v>79879.350000000006</v>
      </c>
      <c r="F59" s="117">
        <f>F58+F35</f>
        <v>65671.17</v>
      </c>
      <c r="G59" s="87"/>
    </row>
    <row r="60" spans="1:7" hidden="1" x14ac:dyDescent="0.25">
      <c r="A60" s="86">
        <v>25</v>
      </c>
      <c r="B60" s="161" t="s">
        <v>103</v>
      </c>
      <c r="C60" s="162"/>
      <c r="D60" s="18" t="s">
        <v>13</v>
      </c>
      <c r="E60" s="82"/>
      <c r="F60" s="82"/>
      <c r="G60" s="85"/>
    </row>
    <row r="61" spans="1:7" hidden="1" x14ac:dyDescent="0.25">
      <c r="A61" s="84">
        <v>26</v>
      </c>
      <c r="B61" s="163" t="s">
        <v>104</v>
      </c>
      <c r="C61" s="164"/>
      <c r="D61" s="83" t="s">
        <v>13</v>
      </c>
      <c r="E61" s="82"/>
      <c r="F61" s="82"/>
      <c r="G61" s="81"/>
    </row>
    <row r="62" spans="1:7" ht="16.5" customHeight="1" x14ac:dyDescent="0.25">
      <c r="B62" s="165" t="s">
        <v>82</v>
      </c>
      <c r="C62" s="165"/>
      <c r="D62" s="75"/>
      <c r="E62" s="80"/>
      <c r="F62" s="80"/>
      <c r="G62" s="79"/>
    </row>
    <row r="63" spans="1:7" x14ac:dyDescent="0.25">
      <c r="B63" s="76" t="s">
        <v>83</v>
      </c>
      <c r="C63" s="78"/>
      <c r="D63" s="166" t="s">
        <v>84</v>
      </c>
      <c r="E63" s="166"/>
      <c r="F63" s="77"/>
    </row>
    <row r="64" spans="1:7" x14ac:dyDescent="0.25">
      <c r="B64" s="76" t="s">
        <v>85</v>
      </c>
      <c r="C64" s="78"/>
      <c r="D64" s="166" t="s">
        <v>86</v>
      </c>
      <c r="E64" s="166"/>
      <c r="F64" s="77"/>
    </row>
    <row r="65" spans="2:6" s="66" customFormat="1" x14ac:dyDescent="0.25">
      <c r="B65" s="76" t="s">
        <v>64</v>
      </c>
      <c r="C65" s="76"/>
      <c r="D65" s="75"/>
      <c r="E65" s="70"/>
      <c r="F65" s="70"/>
    </row>
    <row r="66" spans="2:6" s="66" customFormat="1" x14ac:dyDescent="0.25">
      <c r="B66" s="167" t="s">
        <v>65</v>
      </c>
      <c r="C66" s="167"/>
      <c r="D66" s="71"/>
      <c r="E66" s="70"/>
      <c r="F66" s="70"/>
    </row>
    <row r="67" spans="2:6" s="66" customFormat="1" x14ac:dyDescent="0.25">
      <c r="B67" s="74" t="s">
        <v>66</v>
      </c>
      <c r="C67" s="72"/>
      <c r="D67" s="71"/>
      <c r="E67" s="70"/>
      <c r="F67" s="70"/>
    </row>
    <row r="68" spans="2:6" s="66" customFormat="1" x14ac:dyDescent="0.25">
      <c r="B68" s="73" t="s">
        <v>66</v>
      </c>
      <c r="C68" s="72"/>
      <c r="D68" s="71"/>
      <c r="E68" s="70"/>
      <c r="F68" s="70"/>
    </row>
    <row r="69" spans="2:6" s="66" customFormat="1" x14ac:dyDescent="0.25">
      <c r="B69" s="73" t="s">
        <v>67</v>
      </c>
      <c r="C69" s="72"/>
      <c r="D69" s="71"/>
      <c r="E69" s="70"/>
      <c r="F69" s="70"/>
    </row>
  </sheetData>
  <mergeCells count="43">
    <mergeCell ref="B61:C61"/>
    <mergeCell ref="B62:C62"/>
    <mergeCell ref="D63:E63"/>
    <mergeCell ref="D64:E64"/>
    <mergeCell ref="B66:C66"/>
    <mergeCell ref="B56:C56"/>
    <mergeCell ref="B57:C57"/>
    <mergeCell ref="B58:C58"/>
    <mergeCell ref="B59:C59"/>
    <mergeCell ref="B60:C60"/>
    <mergeCell ref="A45:A48"/>
    <mergeCell ref="B45:B48"/>
    <mergeCell ref="A49:A52"/>
    <mergeCell ref="B49:B52"/>
    <mergeCell ref="A53:A55"/>
    <mergeCell ref="B53:B55"/>
    <mergeCell ref="A32:A34"/>
    <mergeCell ref="B32:B34"/>
    <mergeCell ref="B35:C35"/>
    <mergeCell ref="A36:A44"/>
    <mergeCell ref="B36:B44"/>
    <mergeCell ref="A22:A23"/>
    <mergeCell ref="B22:B23"/>
    <mergeCell ref="A24:A27"/>
    <mergeCell ref="B24:B27"/>
    <mergeCell ref="A28:A31"/>
    <mergeCell ref="B28:B31"/>
    <mergeCell ref="A15:A17"/>
    <mergeCell ref="B15:B17"/>
    <mergeCell ref="A18:A19"/>
    <mergeCell ref="B18:B19"/>
    <mergeCell ref="A20:A21"/>
    <mergeCell ref="B20:B21"/>
    <mergeCell ref="B6:C6"/>
    <mergeCell ref="B11:C11"/>
    <mergeCell ref="B12:C12"/>
    <mergeCell ref="B13:C13"/>
    <mergeCell ref="B14:C14"/>
    <mergeCell ref="C1:G1"/>
    <mergeCell ref="C2:G2"/>
    <mergeCell ref="C3:G3"/>
    <mergeCell ref="C4:G4"/>
    <mergeCell ref="A5:E5"/>
  </mergeCells>
  <printOptions horizontalCentered="1"/>
  <pageMargins left="0.51181102362204722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план 11</vt:lpstr>
      <vt:lpstr>план 12</vt:lpstr>
      <vt:lpstr>план 13</vt:lpstr>
      <vt:lpstr>план 14</vt:lpstr>
      <vt:lpstr>'план 12'!Область_печати</vt:lpstr>
      <vt:lpstr>'план 13'!Область_печати</vt:lpstr>
      <vt:lpstr>'план 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dcterms:created xsi:type="dcterms:W3CDTF">2015-03-27T09:27:12Z</dcterms:created>
  <dcterms:modified xsi:type="dcterms:W3CDTF">2015-03-28T09:11:25Z</dcterms:modified>
</cp:coreProperties>
</file>