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7" sheetId="4" r:id="rId1"/>
  </sheets>
  <externalReferences>
    <externalReference r:id="rId2"/>
    <externalReference r:id="rId3"/>
  </externalReferences>
  <definedNames>
    <definedName name="_xlnm.Print_Area" localSheetId="0">'17'!$A$1:$E$94</definedName>
  </definedNames>
  <calcPr calcId="125725"/>
</workbook>
</file>

<file path=xl/calcChain.xml><?xml version="1.0" encoding="utf-8"?>
<calcChain xmlns="http://schemas.openxmlformats.org/spreadsheetml/2006/main">
  <c r="E86" i="4"/>
  <c r="E84"/>
  <c r="E81"/>
  <c r="E72"/>
  <c r="E67"/>
  <c r="E65"/>
  <c r="E68" s="1"/>
  <c r="E63"/>
  <c r="E62"/>
  <c r="E59"/>
  <c r="D48"/>
  <c r="E42"/>
  <c r="E33"/>
  <c r="E29"/>
  <c r="E25" s="1"/>
  <c r="E23"/>
  <c r="E75" s="1"/>
  <c r="E14"/>
  <c r="E80" s="1"/>
  <c r="E10"/>
  <c r="E79" s="1"/>
  <c r="C2"/>
  <c r="E43" l="1"/>
  <c r="E82"/>
  <c r="E6"/>
  <c r="E83" s="1"/>
  <c r="E85" s="1"/>
  <c r="E74"/>
  <c r="E76" s="1"/>
  <c r="E45" s="1"/>
</calcChain>
</file>

<file path=xl/sharedStrings.xml><?xml version="1.0" encoding="utf-8"?>
<sst xmlns="http://schemas.openxmlformats.org/spreadsheetml/2006/main" count="87" uniqueCount="81">
  <si>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17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</si>
  <si>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</si>
  <si>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</si>
  <si>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</si>
  <si>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</si>
  <si>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</si>
  <si>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</si>
  <si>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</si>
  <si>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</si>
  <si>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</si>
  <si>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</si>
  <si>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</si>
  <si>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</si>
  <si>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* Начислено за ремонт крыши (доп.тариф)</t>
  </si>
  <si>
    <t>* Начислено за ремонт окон и дверей (доп.тариф)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</si>
  <si>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</si>
  <si>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</si>
  <si>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</si>
  <si>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</si>
  <si>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</si>
  <si>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</si>
  <si>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* 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</si>
  <si>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</si>
  <si>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</si>
  <si>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</si>
  <si>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</si>
  <si>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</si>
  <si>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</si>
  <si>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</si>
  <si>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* Оплачено за ремонт крыши</t>
  </si>
  <si>
    <t>* Оплачено за ремонт окон и дверей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</si>
  <si>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</si>
  <si>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</si>
  <si>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</si>
  <si>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</si>
  <si>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</si>
  <si>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</si>
  <si>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</si>
  <si>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ДОМУ, 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</si>
  <si>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</si>
  <si>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</si>
  <si>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</si>
  <si>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*техническое обслуживание лифта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</si>
  <si>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</si>
  <si>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</si>
  <si>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</si>
  <si>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</si>
  <si>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</si>
  <si>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</si>
  <si>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</si>
  <si>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</si>
  <si>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</si>
  <si>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</si>
  <si>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</si>
  <si>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</si>
  <si>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</si>
  <si>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</si>
  <si>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>в т.ч. Расходы по доп.тарифу</t>
  </si>
  <si>
    <t>*ремонт крыши</t>
  </si>
  <si>
    <t>*ремонт  смена окон</t>
  </si>
  <si>
    <t>ВСЕГО расходов по кап.ремонту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</si>
  <si>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</si>
  <si>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</si>
  <si>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</si>
  <si>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</si>
  <si>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</si>
  <si>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</si>
  <si>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</si>
  <si>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</si>
  <si>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</si>
  <si>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</si>
  <si>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</si>
  <si>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</si>
  <si>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 xml:space="preserve">Остаток по доп.тарифу на 01.01.14 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</si>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</sst>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0" fontId="9" fillId="0" borderId="0" xfId="1" applyFont="1" applyFill="1"/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12" fillId="0" borderId="12" xfId="1" applyNumberFormat="1" applyFont="1" applyFill="1" applyBorder="1" applyAlignment="1">
      <alignment horizontal="center" vertical="center"/>
    </xf>
    <xf numFmtId="38" fontId="7" fillId="0" borderId="12" xfId="1" applyNumberFormat="1" applyFont="1" applyFill="1" applyBorder="1" applyAlignment="1">
      <alignment horizontal="left"/>
    </xf>
    <xf numFmtId="38" fontId="12" fillId="0" borderId="12" xfId="1" applyNumberFormat="1" applyFont="1" applyFill="1" applyBorder="1" applyAlignment="1">
      <alignment horizont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38" fontId="8" fillId="0" borderId="12" xfId="1" applyNumberFormat="1" applyFont="1" applyFill="1" applyBorder="1" applyAlignment="1">
      <alignment horizontal="center" vertical="center" wrapText="1"/>
    </xf>
    <xf numFmtId="9" fontId="8" fillId="0" borderId="12" xfId="4" applyFont="1" applyFill="1" applyBorder="1" applyAlignment="1">
      <alignment horizontal="center" vertical="center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9" fillId="0" borderId="0" xfId="1" applyFont="1" applyFill="1" applyAlignment="1">
      <alignment wrapText="1"/>
    </xf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center" vertical="center" wrapText="1"/>
    </xf>
    <xf numFmtId="166" fontId="12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7" fillId="0" borderId="12" xfId="3" applyNumberFormat="1" applyFont="1" applyFill="1" applyBorder="1" applyAlignment="1">
      <alignment horizontal="right"/>
    </xf>
    <xf numFmtId="164" fontId="7" fillId="0" borderId="12" xfId="2" applyFont="1" applyFill="1" applyBorder="1" applyAlignment="1">
      <alignment horizontal="left" vertical="center" wrapText="1"/>
    </xf>
    <xf numFmtId="166" fontId="7" fillId="0" borderId="12" xfId="3" applyNumberFormat="1" applyFont="1" applyFill="1" applyBorder="1" applyAlignment="1">
      <alignment horizontal="right" vertical="center"/>
    </xf>
    <xf numFmtId="0" fontId="6" fillId="0" borderId="12" xfId="3" applyFont="1" applyFill="1" applyBorder="1" applyAlignment="1">
      <alignment horizontal="center" vertical="center" wrapText="1"/>
    </xf>
    <xf numFmtId="166" fontId="6" fillId="0" borderId="12" xfId="3" applyNumberFormat="1" applyFont="1" applyFill="1" applyBorder="1" applyAlignment="1">
      <alignment horizontal="right" vertical="center"/>
    </xf>
    <xf numFmtId="40" fontId="6" fillId="0" borderId="12" xfId="1" applyNumberFormat="1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40" fontId="7" fillId="0" borderId="12" xfId="1" applyNumberFormat="1" applyFont="1" applyFill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right" vertical="center"/>
    </xf>
    <xf numFmtId="167" fontId="11" fillId="0" borderId="10" xfId="1" applyNumberFormat="1" applyFont="1" applyFill="1" applyBorder="1" applyAlignment="1">
      <alignment horizontal="center" vertical="center"/>
    </xf>
    <xf numFmtId="41" fontId="7" fillId="0" borderId="12" xfId="2" applyNumberFormat="1" applyFont="1" applyFill="1" applyBorder="1" applyAlignment="1">
      <alignment horizontal="right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1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/>
    </xf>
    <xf numFmtId="38" fontId="11" fillId="0" borderId="12" xfId="1" applyNumberFormat="1" applyFont="1" applyFill="1" applyBorder="1" applyAlignment="1">
      <alignment horizontal="center"/>
    </xf>
    <xf numFmtId="38" fontId="5" fillId="0" borderId="12" xfId="1" applyNumberFormat="1" applyFont="1" applyFill="1" applyBorder="1" applyAlignment="1">
      <alignment horizontal="right"/>
    </xf>
    <xf numFmtId="38" fontId="7" fillId="0" borderId="12" xfId="2" applyNumberFormat="1" applyFont="1" applyFill="1" applyBorder="1" applyAlignment="1">
      <alignment horizontal="right"/>
    </xf>
    <xf numFmtId="38" fontId="6" fillId="0" borderId="12" xfId="2" applyNumberFormat="1" applyFont="1" applyFill="1" applyBorder="1" applyAlignment="1">
      <alignment horizontal="right" vertical="center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3" fillId="0" borderId="12" xfId="2" applyNumberFormat="1" applyFont="1" applyFill="1" applyBorder="1" applyAlignment="1">
      <alignment horizontal="right" vertical="center"/>
    </xf>
    <xf numFmtId="41" fontId="15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horizontal="center" vertical="center" wrapText="1"/>
    </xf>
    <xf numFmtId="40" fontId="7" fillId="0" borderId="0" xfId="2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11" fillId="0" borderId="9" xfId="1" applyFont="1" applyFill="1" applyBorder="1" applyAlignment="1">
      <alignment horizontal="center" vertical="top" wrapText="1"/>
    </xf>
    <xf numFmtId="0" fontId="11" fillId="0" borderId="10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left" wrapText="1"/>
    </xf>
    <xf numFmtId="0" fontId="5" fillId="0" borderId="11" xfId="1" applyFont="1" applyFill="1" applyBorder="1" applyAlignment="1">
      <alignment horizontal="left" wrapText="1"/>
    </xf>
    <xf numFmtId="0" fontId="5" fillId="0" borderId="12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horizontal="left" vertical="top" wrapText="1"/>
    </xf>
    <xf numFmtId="38" fontId="7" fillId="0" borderId="10" xfId="1" applyNumberFormat="1" applyFont="1" applyFill="1" applyBorder="1" applyAlignment="1">
      <alignment horizontal="left" vertical="top"/>
    </xf>
    <xf numFmtId="38" fontId="7" fillId="0" borderId="11" xfId="1" applyNumberFormat="1" applyFont="1" applyFill="1" applyBorder="1" applyAlignment="1">
      <alignment horizontal="left" vertical="top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8" fillId="0" borderId="9" xfId="1" applyNumberFormat="1" applyFont="1" applyFill="1" applyBorder="1" applyAlignment="1">
      <alignment horizontal="left" wrapText="1"/>
    </xf>
    <xf numFmtId="38" fontId="8" fillId="0" borderId="10" xfId="1" applyNumberFormat="1" applyFont="1" applyFill="1" applyBorder="1" applyAlignment="1">
      <alignment horizontal="left" wrapText="1"/>
    </xf>
    <xf numFmtId="38" fontId="8" fillId="0" borderId="11" xfId="1" applyNumberFormat="1" applyFont="1" applyFill="1" applyBorder="1" applyAlignment="1">
      <alignment horizontal="left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12" fillId="0" borderId="9" xfId="1" applyNumberFormat="1" applyFont="1" applyFill="1" applyBorder="1" applyAlignment="1">
      <alignment horizontal="center"/>
    </xf>
    <xf numFmtId="38" fontId="12" fillId="0" borderId="10" xfId="1" applyNumberFormat="1" applyFont="1" applyFill="1" applyBorder="1" applyAlignment="1">
      <alignment horizontal="center"/>
    </xf>
    <xf numFmtId="38" fontId="12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38" fontId="12" fillId="0" borderId="9" xfId="1" applyNumberFormat="1" applyFont="1" applyFill="1" applyBorder="1" applyAlignment="1">
      <alignment horizontal="center" vertical="center" wrapText="1"/>
    </xf>
    <xf numFmtId="38" fontId="12" fillId="0" borderId="10" xfId="1" applyNumberFormat="1" applyFont="1" applyFill="1" applyBorder="1" applyAlignment="1">
      <alignment horizontal="center" vertical="center" wrapText="1"/>
    </xf>
    <xf numFmtId="38" fontId="12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2/&#1054;&#1090;&#1095;&#1077;&#1090;&#1099;%20&#1087;&#1086;%20&#1076;&#1086;&#1084;&#1072;&#1084;%20&#1076;&#1083;&#1103;%20&#1089;&#1072;&#1081;&#1090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3/&#1054;&#1073;&#1097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ец 2-в"/>
      <sheetName val="кабель, реклама"/>
      <sheetName val="шаблон (3)"/>
      <sheetName val="шаблон"/>
      <sheetName val="сводная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7">
          <cell r="E97">
            <v>-74457.873599999992</v>
          </cell>
        </row>
      </sheetData>
      <sheetData sheetId="6">
        <row r="97">
          <cell r="E97">
            <v>64119.183199999985</v>
          </cell>
        </row>
      </sheetData>
      <sheetData sheetId="7">
        <row r="97">
          <cell r="E97">
            <v>23140.823199999999</v>
          </cell>
        </row>
      </sheetData>
      <sheetData sheetId="8">
        <row r="97">
          <cell r="E97">
            <v>-150206.32319999998</v>
          </cell>
        </row>
      </sheetData>
      <sheetData sheetId="9">
        <row r="97">
          <cell r="E97">
            <v>36509.332600729045</v>
          </cell>
        </row>
      </sheetData>
      <sheetData sheetId="10">
        <row r="97">
          <cell r="E97">
            <v>-405.39000000001397</v>
          </cell>
        </row>
      </sheetData>
      <sheetData sheetId="11">
        <row r="97">
          <cell r="E97">
            <v>-30515.398400000005</v>
          </cell>
        </row>
      </sheetData>
      <sheetData sheetId="12">
        <row r="97">
          <cell r="E97">
            <v>-165742.48000000004</v>
          </cell>
        </row>
      </sheetData>
      <sheetData sheetId="13">
        <row r="98">
          <cell r="E98">
            <v>-64768</v>
          </cell>
        </row>
      </sheetData>
      <sheetData sheetId="14">
        <row r="99">
          <cell r="E99">
            <v>123800.07999999999</v>
          </cell>
        </row>
      </sheetData>
      <sheetData sheetId="15">
        <row r="101">
          <cell r="E101">
            <v>-17101.679999999993</v>
          </cell>
        </row>
      </sheetData>
      <sheetData sheetId="16">
        <row r="97">
          <cell r="E97">
            <v>-22358.504799999995</v>
          </cell>
        </row>
      </sheetData>
      <sheetData sheetId="17">
        <row r="97">
          <cell r="E97">
            <v>-66030</v>
          </cell>
        </row>
      </sheetData>
      <sheetData sheetId="18">
        <row r="97">
          <cell r="E97">
            <v>7787.6300000000047</v>
          </cell>
        </row>
      </sheetData>
      <sheetData sheetId="19">
        <row r="97">
          <cell r="E97">
            <v>59941.114399999991</v>
          </cell>
        </row>
      </sheetData>
      <sheetData sheetId="20">
        <row r="97">
          <cell r="E97">
            <v>-76882</v>
          </cell>
        </row>
      </sheetData>
      <sheetData sheetId="21">
        <row r="95">
          <cell r="E95">
            <v>-262171.67000000004</v>
          </cell>
        </row>
      </sheetData>
      <sheetData sheetId="22">
        <row r="97">
          <cell r="E97">
            <v>-7702.680000000013</v>
          </cell>
        </row>
      </sheetData>
      <sheetData sheetId="23">
        <row r="97">
          <cell r="E97">
            <v>-46269.100800000015</v>
          </cell>
        </row>
      </sheetData>
      <sheetData sheetId="24">
        <row r="97">
          <cell r="E97">
            <v>51743.960000000006</v>
          </cell>
        </row>
      </sheetData>
      <sheetData sheetId="25">
        <row r="97">
          <cell r="E97">
            <v>-82664</v>
          </cell>
        </row>
      </sheetData>
      <sheetData sheetId="26">
        <row r="97">
          <cell r="E97">
            <v>15307</v>
          </cell>
        </row>
      </sheetData>
      <sheetData sheetId="27">
        <row r="97">
          <cell r="E97">
            <v>46923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 год"/>
    </sheetNames>
    <sheetDataSet>
      <sheetData sheetId="0">
        <row r="4">
          <cell r="W4">
            <v>991567.96</v>
          </cell>
        </row>
        <row r="11">
          <cell r="Y11">
            <v>1028667.1299999999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Q22">
            <v>2318.4</v>
          </cell>
        </row>
      </sheetData>
      <sheetData sheetId="12">
        <row r="4">
          <cell r="F4">
            <v>486806.70999999996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topLeftCell="A67" zoomScaleNormal="100" workbookViewId="0">
      <selection activeCell="E88" sqref="E88:E90"/>
    </sheetView>
  </sheetViews>
  <sheetFormatPr defaultRowHeight="12.75"/>
  <cols>
    <col min="1" max="1" width="10" style="72" customWidth="1"/>
    <col min="2" max="2" width="9.140625" style="1"/>
    <col min="3" max="3" width="53.140625" style="1" customWidth="1"/>
    <col min="4" max="4" width="8" style="73" hidden="1" customWidth="1"/>
    <col min="5" max="5" width="13.28515625" style="4" customWidth="1"/>
    <col min="6" max="16384" width="9.140625" style="1"/>
  </cols>
  <sheetData>
    <row r="1" spans="1:5" ht="59.25" customHeight="1">
      <c r="A1" s="161" t="s">
        <v>0</v>
      </c>
      <c r="B1" s="161"/>
      <c r="C1" s="161"/>
      <c r="D1" s="161"/>
      <c r="E1" s="161"/>
    </row>
    <row r="2" spans="1:5" ht="12.75" customHeight="1">
      <c r="A2" s="162" t="s">
        <v>1</v>
      </c>
      <c r="B2" s="162"/>
      <c r="C2" s="2">
        <f>C3+C4</f>
        <v>4102.74</v>
      </c>
      <c r="D2" s="3"/>
    </row>
    <row r="3" spans="1:5" ht="12.75" customHeight="1">
      <c r="A3" s="163" t="s">
        <v>2</v>
      </c>
      <c r="B3" s="163"/>
      <c r="C3" s="5">
        <v>4102.74</v>
      </c>
      <c r="D3" s="3"/>
      <c r="E3" s="6"/>
    </row>
    <row r="4" spans="1:5" ht="12.75" customHeight="1">
      <c r="A4" s="163" t="s">
        <v>3</v>
      </c>
      <c r="B4" s="163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s="10" customFormat="1" ht="12.75" customHeight="1">
      <c r="A6" s="137" t="s">
        <v>4</v>
      </c>
      <c r="B6" s="138"/>
      <c r="C6" s="139"/>
      <c r="D6" s="164" t="s">
        <v>5</v>
      </c>
      <c r="E6" s="120">
        <f>E10+E11+E14+E15+E16+E23</f>
        <v>3306027.85</v>
      </c>
    </row>
    <row r="7" spans="1:5" s="10" customFormat="1">
      <c r="A7" s="140"/>
      <c r="B7" s="141"/>
      <c r="C7" s="142"/>
      <c r="D7" s="165"/>
      <c r="E7" s="121"/>
    </row>
    <row r="8" spans="1:5" ht="12.75" customHeight="1">
      <c r="A8" s="155" t="s">
        <v>6</v>
      </c>
      <c r="B8" s="156"/>
      <c r="C8" s="156"/>
      <c r="D8" s="156"/>
      <c r="E8" s="157"/>
    </row>
    <row r="9" spans="1:5" ht="38.25" customHeight="1">
      <c r="A9" s="152" t="s">
        <v>7</v>
      </c>
      <c r="B9" s="153"/>
      <c r="C9" s="154"/>
      <c r="D9" s="11"/>
      <c r="E9" s="12">
        <v>582916.6</v>
      </c>
    </row>
    <row r="10" spans="1:5" ht="12.75" customHeight="1">
      <c r="A10" s="94" t="s">
        <v>8</v>
      </c>
      <c r="B10" s="95"/>
      <c r="C10" s="96"/>
      <c r="D10" s="13"/>
      <c r="E10" s="14">
        <f>E9</f>
        <v>582916.6</v>
      </c>
    </row>
    <row r="11" spans="1:5">
      <c r="A11" s="143" t="s">
        <v>9</v>
      </c>
      <c r="B11" s="144"/>
      <c r="C11" s="145"/>
      <c r="D11" s="13"/>
      <c r="E11" s="14">
        <v>22149.66</v>
      </c>
    </row>
    <row r="12" spans="1:5" ht="12.75" customHeight="1">
      <c r="A12" s="158" t="s">
        <v>10</v>
      </c>
      <c r="B12" s="159"/>
      <c r="C12" s="159"/>
      <c r="D12" s="159"/>
      <c r="E12" s="160"/>
    </row>
    <row r="13" spans="1:5" ht="25.5" customHeight="1">
      <c r="A13" s="152" t="s">
        <v>11</v>
      </c>
      <c r="B13" s="153"/>
      <c r="C13" s="154"/>
      <c r="D13" s="11"/>
      <c r="E13" s="12">
        <v>198900.55</v>
      </c>
    </row>
    <row r="14" spans="1:5" ht="12.75" customHeight="1">
      <c r="A14" s="94" t="s">
        <v>12</v>
      </c>
      <c r="B14" s="95"/>
      <c r="C14" s="96"/>
      <c r="D14" s="13"/>
      <c r="E14" s="14">
        <f>E13</f>
        <v>198900.55</v>
      </c>
    </row>
    <row r="15" spans="1:5" ht="12.75" customHeight="1">
      <c r="A15" s="94" t="s">
        <v>13</v>
      </c>
      <c r="B15" s="95"/>
      <c r="C15" s="96"/>
      <c r="D15" s="15"/>
      <c r="E15" s="14">
        <v>194223.28</v>
      </c>
    </row>
    <row r="16" spans="1:5" ht="12.75" customHeight="1">
      <c r="A16" s="94" t="s">
        <v>14</v>
      </c>
      <c r="B16" s="95"/>
      <c r="C16" s="96"/>
      <c r="D16" s="15"/>
      <c r="E16" s="14">
        <v>30862.2</v>
      </c>
    </row>
    <row r="17" spans="1:5" ht="12.75" customHeight="1">
      <c r="A17" s="146" t="s">
        <v>15</v>
      </c>
      <c r="B17" s="147"/>
      <c r="C17" s="147"/>
      <c r="D17" s="147"/>
      <c r="E17" s="148"/>
    </row>
    <row r="18" spans="1:5" ht="12.75" customHeight="1">
      <c r="A18" s="16" t="s">
        <v>16</v>
      </c>
      <c r="B18" s="17"/>
      <c r="C18" s="17"/>
      <c r="D18" s="15"/>
      <c r="E18" s="12">
        <v>1364688.79</v>
      </c>
    </row>
    <row r="19" spans="1:5" ht="12.75" customHeight="1">
      <c r="A19" s="16" t="s">
        <v>17</v>
      </c>
      <c r="B19" s="17"/>
      <c r="C19" s="17"/>
      <c r="D19" s="15"/>
      <c r="E19" s="12">
        <v>593044.72</v>
      </c>
    </row>
    <row r="20" spans="1:5" ht="12.75" customHeight="1">
      <c r="A20" s="16" t="s">
        <v>18</v>
      </c>
      <c r="B20" s="17"/>
      <c r="C20" s="17"/>
      <c r="D20" s="15"/>
      <c r="E20" s="12">
        <v>106426.12</v>
      </c>
    </row>
    <row r="21" spans="1:5" ht="12.75" customHeight="1">
      <c r="A21" s="16" t="s">
        <v>19</v>
      </c>
      <c r="B21" s="17"/>
      <c r="C21" s="17"/>
      <c r="D21" s="15"/>
      <c r="E21" s="12">
        <v>198018.93</v>
      </c>
    </row>
    <row r="22" spans="1:5" ht="12.75" customHeight="1">
      <c r="A22" s="16" t="s">
        <v>20</v>
      </c>
      <c r="B22" s="17"/>
      <c r="C22" s="17"/>
      <c r="D22" s="15"/>
      <c r="E22" s="12">
        <v>14797</v>
      </c>
    </row>
    <row r="23" spans="1:5" s="19" customFormat="1" ht="12.75" customHeight="1">
      <c r="A23" s="18" t="s">
        <v>21</v>
      </c>
      <c r="B23" s="17"/>
      <c r="C23" s="17"/>
      <c r="D23" s="15"/>
      <c r="E23" s="14">
        <f>SUM(E18:E22)</f>
        <v>2276975.56</v>
      </c>
    </row>
    <row r="24" spans="1:5">
      <c r="A24" s="20"/>
      <c r="B24" s="21"/>
      <c r="C24" s="21"/>
      <c r="D24" s="22"/>
      <c r="E24" s="23"/>
    </row>
    <row r="25" spans="1:5" s="10" customFormat="1" ht="12.75" customHeight="1">
      <c r="A25" s="137" t="s">
        <v>22</v>
      </c>
      <c r="B25" s="138"/>
      <c r="C25" s="139"/>
      <c r="D25" s="24"/>
      <c r="E25" s="120">
        <f>E29+E30+E33+E34+E35+E42</f>
        <v>3563446.23</v>
      </c>
    </row>
    <row r="26" spans="1:5" s="10" customFormat="1">
      <c r="A26" s="140"/>
      <c r="B26" s="141"/>
      <c r="C26" s="142"/>
      <c r="D26" s="25"/>
      <c r="E26" s="121"/>
    </row>
    <row r="27" spans="1:5" ht="12.75" customHeight="1">
      <c r="A27" s="84" t="s">
        <v>23</v>
      </c>
      <c r="B27" s="85"/>
      <c r="C27" s="85"/>
      <c r="D27" s="85"/>
      <c r="E27" s="86"/>
    </row>
    <row r="28" spans="1:5" s="27" customFormat="1" ht="27" customHeight="1">
      <c r="A28" s="149" t="s">
        <v>24</v>
      </c>
      <c r="B28" s="150"/>
      <c r="C28" s="151"/>
      <c r="D28" s="26"/>
      <c r="E28" s="12">
        <v>595185.59</v>
      </c>
    </row>
    <row r="29" spans="1:5" ht="12.75" customHeight="1">
      <c r="A29" s="94" t="s">
        <v>25</v>
      </c>
      <c r="B29" s="95"/>
      <c r="C29" s="96"/>
      <c r="D29" s="13"/>
      <c r="E29" s="14">
        <f>E28</f>
        <v>595185.59</v>
      </c>
    </row>
    <row r="30" spans="1:5" ht="12.75" customHeight="1">
      <c r="A30" s="143" t="s">
        <v>26</v>
      </c>
      <c r="B30" s="144"/>
      <c r="C30" s="145"/>
      <c r="D30" s="13"/>
      <c r="E30" s="14">
        <v>19416.240000000002</v>
      </c>
    </row>
    <row r="31" spans="1:5" ht="12.75" customHeight="1">
      <c r="A31" s="84" t="s">
        <v>10</v>
      </c>
      <c r="B31" s="85"/>
      <c r="C31" s="85"/>
      <c r="D31" s="85"/>
      <c r="E31" s="86"/>
    </row>
    <row r="32" spans="1:5" ht="25.5" customHeight="1">
      <c r="A32" s="152" t="s">
        <v>27</v>
      </c>
      <c r="B32" s="153"/>
      <c r="C32" s="154"/>
      <c r="D32" s="11"/>
      <c r="E32" s="12">
        <v>206013.13</v>
      </c>
    </row>
    <row r="33" spans="1:5" ht="12.75" customHeight="1">
      <c r="A33" s="94" t="s">
        <v>28</v>
      </c>
      <c r="B33" s="95"/>
      <c r="C33" s="96"/>
      <c r="D33" s="13"/>
      <c r="E33" s="14">
        <f>E32</f>
        <v>206013.13</v>
      </c>
    </row>
    <row r="34" spans="1:5" ht="12.75" customHeight="1">
      <c r="A34" s="143" t="s">
        <v>29</v>
      </c>
      <c r="B34" s="144"/>
      <c r="C34" s="145"/>
      <c r="D34" s="15"/>
      <c r="E34" s="14">
        <v>99775.22</v>
      </c>
    </row>
    <row r="35" spans="1:5" ht="12.75" customHeight="1">
      <c r="A35" s="143" t="s">
        <v>30</v>
      </c>
      <c r="B35" s="144"/>
      <c r="C35" s="145"/>
      <c r="D35" s="15"/>
      <c r="E35" s="14">
        <v>9949.5300000000007</v>
      </c>
    </row>
    <row r="36" spans="1:5" ht="12.75" customHeight="1">
      <c r="A36" s="146" t="s">
        <v>15</v>
      </c>
      <c r="B36" s="147"/>
      <c r="C36" s="147"/>
      <c r="D36" s="147"/>
      <c r="E36" s="148"/>
    </row>
    <row r="37" spans="1:5" ht="12.75" customHeight="1">
      <c r="A37" s="125" t="s">
        <v>31</v>
      </c>
      <c r="B37" s="126"/>
      <c r="C37" s="127"/>
      <c r="D37" s="15"/>
      <c r="E37" s="12">
        <v>1595731.99</v>
      </c>
    </row>
    <row r="38" spans="1:5" ht="12.75" customHeight="1">
      <c r="A38" s="125" t="s">
        <v>32</v>
      </c>
      <c r="B38" s="126"/>
      <c r="C38" s="127"/>
      <c r="D38" s="15"/>
      <c r="E38" s="12">
        <v>681136.72</v>
      </c>
    </row>
    <row r="39" spans="1:5" ht="12.75" customHeight="1">
      <c r="A39" s="125" t="s">
        <v>33</v>
      </c>
      <c r="B39" s="126"/>
      <c r="C39" s="127"/>
      <c r="D39" s="15"/>
      <c r="E39" s="12">
        <v>122053.44</v>
      </c>
    </row>
    <row r="40" spans="1:5" ht="12.75" customHeight="1">
      <c r="A40" s="125" t="s">
        <v>34</v>
      </c>
      <c r="B40" s="126"/>
      <c r="C40" s="127"/>
      <c r="D40" s="15"/>
      <c r="E40" s="12">
        <v>219168.5</v>
      </c>
    </row>
    <row r="41" spans="1:5" ht="12.75" customHeight="1">
      <c r="A41" s="128" t="s">
        <v>35</v>
      </c>
      <c r="B41" s="129"/>
      <c r="C41" s="130"/>
      <c r="D41" s="15"/>
      <c r="E41" s="12">
        <v>15015.87</v>
      </c>
    </row>
    <row r="42" spans="1:5" s="19" customFormat="1" ht="12.75" customHeight="1">
      <c r="A42" s="131" t="s">
        <v>36</v>
      </c>
      <c r="B42" s="132"/>
      <c r="C42" s="133"/>
      <c r="D42" s="15"/>
      <c r="E42" s="14">
        <f>SUM(E37:E41)</f>
        <v>2633106.52</v>
      </c>
    </row>
    <row r="43" spans="1:5" s="10" customFormat="1" ht="12.75" customHeight="1">
      <c r="A43" s="134" t="s">
        <v>37</v>
      </c>
      <c r="B43" s="135"/>
      <c r="C43" s="136"/>
      <c r="D43" s="28"/>
      <c r="E43" s="29">
        <f>E25/E6</f>
        <v>1.0778633428632489</v>
      </c>
    </row>
    <row r="44" spans="1:5" s="34" customFormat="1">
      <c r="A44" s="30"/>
      <c r="B44" s="31"/>
      <c r="C44" s="31"/>
      <c r="D44" s="32"/>
      <c r="E44" s="33"/>
    </row>
    <row r="45" spans="1:5" s="35" customFormat="1" ht="12.75" customHeight="1">
      <c r="A45" s="137" t="s">
        <v>38</v>
      </c>
      <c r="B45" s="138"/>
      <c r="C45" s="139"/>
      <c r="D45" s="24"/>
      <c r="E45" s="120">
        <f>E59+E63+E68+E72+E76</f>
        <v>3185055.0934000001</v>
      </c>
    </row>
    <row r="46" spans="1:5" s="35" customFormat="1">
      <c r="A46" s="140"/>
      <c r="B46" s="141"/>
      <c r="C46" s="142"/>
      <c r="D46" s="25"/>
      <c r="E46" s="121"/>
    </row>
    <row r="47" spans="1:5" s="36" customFormat="1" ht="12.75" customHeight="1">
      <c r="A47" s="84" t="s">
        <v>23</v>
      </c>
      <c r="B47" s="85"/>
      <c r="C47" s="85"/>
      <c r="D47" s="85"/>
      <c r="E47" s="86"/>
    </row>
    <row r="48" spans="1:5" s="36" customFormat="1" ht="14.25" customHeight="1">
      <c r="A48" s="122" t="s">
        <v>39</v>
      </c>
      <c r="B48" s="123"/>
      <c r="C48" s="124"/>
      <c r="D48" s="37">
        <f>SUM(D49:D58)</f>
        <v>11.84</v>
      </c>
      <c r="E48" s="38"/>
    </row>
    <row r="49" spans="1:5" s="36" customFormat="1" ht="12.75" customHeight="1">
      <c r="A49" s="114" t="s">
        <v>40</v>
      </c>
      <c r="B49" s="115"/>
      <c r="C49" s="116"/>
      <c r="D49" s="39">
        <v>0.31</v>
      </c>
      <c r="E49" s="40">
        <v>15262.174000000001</v>
      </c>
    </row>
    <row r="50" spans="1:5" s="36" customFormat="1" ht="12.75" customHeight="1">
      <c r="A50" s="114" t="s">
        <v>41</v>
      </c>
      <c r="B50" s="115"/>
      <c r="C50" s="116"/>
      <c r="D50" s="39">
        <v>2.06</v>
      </c>
      <c r="E50" s="40">
        <v>101419.611</v>
      </c>
    </row>
    <row r="51" spans="1:5" s="36" customFormat="1" ht="12.75" customHeight="1">
      <c r="A51" s="91" t="s">
        <v>42</v>
      </c>
      <c r="B51" s="92"/>
      <c r="C51" s="93"/>
      <c r="D51" s="39">
        <v>2.75</v>
      </c>
      <c r="E51" s="40">
        <v>135390.258</v>
      </c>
    </row>
    <row r="52" spans="1:5" s="36" customFormat="1" ht="12.75" customHeight="1">
      <c r="A52" s="114" t="s">
        <v>43</v>
      </c>
      <c r="B52" s="115"/>
      <c r="C52" s="116"/>
      <c r="D52" s="39">
        <v>0.15</v>
      </c>
      <c r="E52" s="40">
        <v>7384.9229999999998</v>
      </c>
    </row>
    <row r="53" spans="1:5" s="36" customFormat="1" ht="12.75" customHeight="1">
      <c r="A53" s="114" t="s">
        <v>44</v>
      </c>
      <c r="B53" s="115"/>
      <c r="C53" s="116"/>
      <c r="D53" s="39">
        <v>0.87</v>
      </c>
      <c r="E53" s="40">
        <v>42832.553999999996</v>
      </c>
    </row>
    <row r="54" spans="1:5" s="36" customFormat="1" ht="12.75" customHeight="1">
      <c r="A54" s="114" t="s">
        <v>45</v>
      </c>
      <c r="B54" s="115"/>
      <c r="C54" s="116"/>
      <c r="D54" s="39">
        <v>1.6</v>
      </c>
      <c r="E54" s="40">
        <v>78772.513999999996</v>
      </c>
    </row>
    <row r="55" spans="1:5" s="36" customFormat="1" ht="12.75" customHeight="1">
      <c r="A55" s="117" t="s">
        <v>46</v>
      </c>
      <c r="B55" s="118"/>
      <c r="C55" s="119"/>
      <c r="D55" s="41">
        <v>0.53</v>
      </c>
      <c r="E55" s="42">
        <v>26093.395</v>
      </c>
    </row>
    <row r="56" spans="1:5" s="36" customFormat="1" ht="12.75" customHeight="1">
      <c r="A56" s="114" t="s">
        <v>47</v>
      </c>
      <c r="B56" s="115"/>
      <c r="C56" s="116"/>
      <c r="D56" s="41">
        <v>0.9</v>
      </c>
      <c r="E56" s="42">
        <v>44309.538999999997</v>
      </c>
    </row>
    <row r="57" spans="1:5" s="36" customFormat="1" ht="12.75" customHeight="1">
      <c r="A57" s="114" t="s">
        <v>48</v>
      </c>
      <c r="B57" s="115"/>
      <c r="C57" s="116"/>
      <c r="D57" s="39">
        <v>1.4</v>
      </c>
      <c r="E57" s="42">
        <v>68925.948999999993</v>
      </c>
    </row>
    <row r="58" spans="1:5" s="36" customFormat="1" ht="12.75" customHeight="1">
      <c r="A58" s="91" t="s">
        <v>49</v>
      </c>
      <c r="B58" s="92"/>
      <c r="C58" s="93"/>
      <c r="D58" s="41">
        <v>1.27</v>
      </c>
      <c r="E58" s="42">
        <v>62525.68</v>
      </c>
    </row>
    <row r="59" spans="1:5" ht="12.75" customHeight="1">
      <c r="A59" s="108" t="s">
        <v>50</v>
      </c>
      <c r="B59" s="109"/>
      <c r="C59" s="110"/>
      <c r="D59" s="43"/>
      <c r="E59" s="44">
        <f>SUM(E48:E58)</f>
        <v>582916.59700000007</v>
      </c>
    </row>
    <row r="60" spans="1:5" ht="12.75" customHeight="1">
      <c r="A60" s="84" t="s">
        <v>10</v>
      </c>
      <c r="B60" s="85"/>
      <c r="C60" s="85"/>
      <c r="D60" s="85"/>
      <c r="E60" s="86"/>
    </row>
    <row r="61" spans="1:5">
      <c r="A61" s="111" t="s">
        <v>51</v>
      </c>
      <c r="B61" s="112"/>
      <c r="C61" s="113"/>
      <c r="D61" s="45">
        <v>4.04</v>
      </c>
      <c r="E61" s="46">
        <v>71499.740000000005</v>
      </c>
    </row>
    <row r="62" spans="1:5" ht="12.75" customHeight="1">
      <c r="A62" s="91" t="s">
        <v>49</v>
      </c>
      <c r="B62" s="92"/>
      <c r="C62" s="93"/>
      <c r="D62" s="47"/>
      <c r="E62" s="48">
        <f>12%*E13</f>
        <v>23868.065999999999</v>
      </c>
    </row>
    <row r="63" spans="1:5" ht="12.75" customHeight="1">
      <c r="A63" s="94" t="s">
        <v>52</v>
      </c>
      <c r="B63" s="95"/>
      <c r="C63" s="96"/>
      <c r="D63" s="45"/>
      <c r="E63" s="46">
        <f>SUM(E61:E62)</f>
        <v>95367.806000000011</v>
      </c>
    </row>
    <row r="64" spans="1:5" ht="14.25" customHeight="1">
      <c r="A64" s="105" t="s">
        <v>53</v>
      </c>
      <c r="B64" s="106"/>
      <c r="C64" s="106"/>
      <c r="D64" s="106"/>
      <c r="E64" s="107"/>
    </row>
    <row r="65" spans="1:5" ht="12.75" customHeight="1">
      <c r="A65" s="91" t="s">
        <v>54</v>
      </c>
      <c r="B65" s="92"/>
      <c r="C65" s="93"/>
      <c r="D65" s="49">
        <v>0.9</v>
      </c>
      <c r="E65" s="50">
        <f>E11</f>
        <v>22149.66</v>
      </c>
    </row>
    <row r="66" spans="1:5" ht="12.75" customHeight="1">
      <c r="A66" s="51" t="s">
        <v>55</v>
      </c>
      <c r="B66" s="52"/>
      <c r="C66" s="53"/>
      <c r="D66" s="54"/>
      <c r="E66" s="50">
        <v>0</v>
      </c>
    </row>
    <row r="67" spans="1:5" ht="12.75" customHeight="1">
      <c r="A67" s="91" t="s">
        <v>49</v>
      </c>
      <c r="B67" s="92"/>
      <c r="C67" s="93"/>
      <c r="D67" s="55"/>
      <c r="E67" s="50">
        <f>E11*0.12</f>
        <v>2657.9591999999998</v>
      </c>
    </row>
    <row r="68" spans="1:5" ht="12.75" customHeight="1">
      <c r="A68" s="94" t="s">
        <v>56</v>
      </c>
      <c r="B68" s="95"/>
      <c r="C68" s="96"/>
      <c r="D68" s="13"/>
      <c r="E68" s="56">
        <f>SUM(E65:E67)</f>
        <v>24807.619200000001</v>
      </c>
    </row>
    <row r="69" spans="1:5" ht="12.75" customHeight="1">
      <c r="A69" s="105" t="s">
        <v>57</v>
      </c>
      <c r="B69" s="106"/>
      <c r="C69" s="106"/>
      <c r="D69" s="106"/>
      <c r="E69" s="107"/>
    </row>
    <row r="70" spans="1:5" ht="12.75" customHeight="1">
      <c r="A70" s="91" t="s">
        <v>58</v>
      </c>
      <c r="B70" s="92"/>
      <c r="C70" s="93"/>
      <c r="D70" s="57"/>
      <c r="E70" s="58">
        <v>0</v>
      </c>
    </row>
    <row r="71" spans="1:5" ht="12.75" customHeight="1">
      <c r="A71" s="91" t="s">
        <v>59</v>
      </c>
      <c r="B71" s="92"/>
      <c r="C71" s="93"/>
      <c r="D71" s="57"/>
      <c r="E71" s="59">
        <v>159448</v>
      </c>
    </row>
    <row r="72" spans="1:5" ht="12.75" customHeight="1">
      <c r="A72" s="94" t="s">
        <v>60</v>
      </c>
      <c r="B72" s="95"/>
      <c r="C72" s="96"/>
      <c r="D72" s="13"/>
      <c r="E72" s="60">
        <f>SUM(E70:E71)</f>
        <v>159448</v>
      </c>
    </row>
    <row r="73" spans="1:5">
      <c r="A73" s="97" t="s">
        <v>61</v>
      </c>
      <c r="B73" s="98"/>
      <c r="C73" s="98"/>
      <c r="D73" s="98"/>
      <c r="E73" s="99"/>
    </row>
    <row r="74" spans="1:5" ht="12.75" customHeight="1">
      <c r="A74" s="100" t="s">
        <v>62</v>
      </c>
      <c r="B74" s="101"/>
      <c r="C74" s="102"/>
      <c r="D74" s="61"/>
      <c r="E74" s="46">
        <f>E23</f>
        <v>2276975.56</v>
      </c>
    </row>
    <row r="75" spans="1:5" ht="12.75" customHeight="1">
      <c r="A75" s="103" t="s">
        <v>63</v>
      </c>
      <c r="B75" s="103"/>
      <c r="C75" s="103"/>
      <c r="D75" s="61"/>
      <c r="E75" s="46">
        <f>E23*0.02</f>
        <v>45539.511200000001</v>
      </c>
    </row>
    <row r="76" spans="1:5" ht="12.75" customHeight="1">
      <c r="A76" s="104" t="s">
        <v>64</v>
      </c>
      <c r="B76" s="104"/>
      <c r="C76" s="104"/>
      <c r="D76" s="62"/>
      <c r="E76" s="46">
        <f>E74+E75</f>
        <v>2322515.0712000001</v>
      </c>
    </row>
    <row r="77" spans="1:5" ht="12.75" customHeight="1">
      <c r="A77" s="63"/>
      <c r="B77" s="64"/>
      <c r="C77" s="64"/>
      <c r="D77" s="65"/>
      <c r="E77" s="23"/>
    </row>
    <row r="78" spans="1:5" ht="21" customHeight="1">
      <c r="A78" s="84" t="s">
        <v>65</v>
      </c>
      <c r="B78" s="85"/>
      <c r="C78" s="85"/>
      <c r="D78" s="85"/>
      <c r="E78" s="86"/>
    </row>
    <row r="79" spans="1:5" ht="12.75" customHeight="1">
      <c r="A79" s="81" t="s">
        <v>66</v>
      </c>
      <c r="B79" s="82"/>
      <c r="C79" s="87"/>
      <c r="D79" s="66"/>
      <c r="E79" s="14">
        <f>E10-E59</f>
        <v>2.9999999096617103E-3</v>
      </c>
    </row>
    <row r="80" spans="1:5" ht="12.75" customHeight="1">
      <c r="A80" s="81" t="s">
        <v>67</v>
      </c>
      <c r="B80" s="82"/>
      <c r="C80" s="87"/>
      <c r="D80" s="66"/>
      <c r="E80" s="67">
        <f>E14-E63</f>
        <v>103532.74399999998</v>
      </c>
    </row>
    <row r="81" spans="1:5" ht="12.75" customHeight="1">
      <c r="A81" s="81" t="s">
        <v>68</v>
      </c>
      <c r="B81" s="82"/>
      <c r="C81" s="87"/>
      <c r="D81" s="66"/>
      <c r="E81" s="68">
        <f>'[1]17'!$E$97</f>
        <v>-165742.48000000004</v>
      </c>
    </row>
    <row r="82" spans="1:5" ht="12.75" customHeight="1">
      <c r="A82" s="81" t="s">
        <v>69</v>
      </c>
      <c r="B82" s="82"/>
      <c r="C82" s="87"/>
      <c r="D82" s="66"/>
      <c r="E82" s="68">
        <f>E81+E80</f>
        <v>-62209.736000000063</v>
      </c>
    </row>
    <row r="83" spans="1:5" s="69" customFormat="1">
      <c r="A83" s="88" t="s">
        <v>70</v>
      </c>
      <c r="B83" s="89"/>
      <c r="C83" s="90"/>
      <c r="D83" s="13"/>
      <c r="E83" s="67">
        <f>E25-E6</f>
        <v>257418.37999999989</v>
      </c>
    </row>
    <row r="84" spans="1:5">
      <c r="A84" s="81" t="s">
        <v>71</v>
      </c>
      <c r="B84" s="82"/>
      <c r="C84" s="83"/>
      <c r="D84" s="70"/>
      <c r="E84" s="68">
        <f>-[2]январь!$Y$11</f>
        <v>-1028667.1299999999</v>
      </c>
    </row>
    <row r="85" spans="1:5">
      <c r="A85" s="81" t="s">
        <v>72</v>
      </c>
      <c r="B85" s="82"/>
      <c r="C85" s="83"/>
      <c r="D85" s="70"/>
      <c r="E85" s="68">
        <f>E83+E84</f>
        <v>-771248.75</v>
      </c>
    </row>
    <row r="86" spans="1:5" ht="12.75" customHeight="1">
      <c r="A86" s="81" t="s">
        <v>73</v>
      </c>
      <c r="B86" s="82"/>
      <c r="C86" s="83"/>
      <c r="D86" s="71"/>
      <c r="E86" s="46">
        <f>(E15+E16)-(E70+E71)</f>
        <v>65637.48000000001</v>
      </c>
    </row>
    <row r="87" spans="1:5">
      <c r="E87" s="74"/>
    </row>
    <row r="88" spans="1:5">
      <c r="A88" s="1" t="s">
        <v>74</v>
      </c>
      <c r="E88" s="166" t="s">
        <v>75</v>
      </c>
    </row>
    <row r="89" spans="1:5">
      <c r="A89" s="75"/>
      <c r="B89" s="75"/>
      <c r="C89" s="75"/>
      <c r="E89" s="167"/>
    </row>
    <row r="90" spans="1:5">
      <c r="A90" s="1" t="s">
        <v>76</v>
      </c>
      <c r="E90" s="166" t="s">
        <v>77</v>
      </c>
    </row>
    <row r="91" spans="1:5">
      <c r="A91" s="1"/>
      <c r="E91" s="74"/>
    </row>
    <row r="92" spans="1:5">
      <c r="A92" s="1"/>
      <c r="B92" s="19" t="s">
        <v>78</v>
      </c>
      <c r="C92" s="19"/>
      <c r="E92" s="76"/>
    </row>
    <row r="93" spans="1:5">
      <c r="A93" s="1" t="s">
        <v>79</v>
      </c>
      <c r="E93" s="76"/>
    </row>
    <row r="94" spans="1:5">
      <c r="A94" s="1" t="s">
        <v>80</v>
      </c>
      <c r="E94" s="76"/>
    </row>
    <row r="95" spans="1:5" ht="14.25" customHeight="1">
      <c r="A95" s="77"/>
      <c r="B95" s="78"/>
      <c r="C95" s="78"/>
      <c r="D95" s="79"/>
      <c r="E95" s="80"/>
    </row>
  </sheetData>
  <mergeCells count="76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14:C14"/>
    <mergeCell ref="A15:C15"/>
    <mergeCell ref="A16:C16"/>
    <mergeCell ref="A17:E17"/>
    <mergeCell ref="A25:C26"/>
    <mergeCell ref="E25:E26"/>
    <mergeCell ref="A38:C38"/>
    <mergeCell ref="A27:E27"/>
    <mergeCell ref="A28:C28"/>
    <mergeCell ref="A29:C29"/>
    <mergeCell ref="A30:C30"/>
    <mergeCell ref="A31:E31"/>
    <mergeCell ref="A32:C32"/>
    <mergeCell ref="A33:C33"/>
    <mergeCell ref="A34:C34"/>
    <mergeCell ref="A35:C35"/>
    <mergeCell ref="A36:E36"/>
    <mergeCell ref="A37:C37"/>
    <mergeCell ref="A51:C51"/>
    <mergeCell ref="A39:C39"/>
    <mergeCell ref="A40:C40"/>
    <mergeCell ref="A41:C41"/>
    <mergeCell ref="A42:C42"/>
    <mergeCell ref="A43:C43"/>
    <mergeCell ref="A45:C46"/>
    <mergeCell ref="E45:E46"/>
    <mergeCell ref="A47:E47"/>
    <mergeCell ref="A48:C48"/>
    <mergeCell ref="A49:C49"/>
    <mergeCell ref="A50:C50"/>
    <mergeCell ref="A63:C63"/>
    <mergeCell ref="A52:C52"/>
    <mergeCell ref="A53:C53"/>
    <mergeCell ref="A54:C54"/>
    <mergeCell ref="A55:C55"/>
    <mergeCell ref="A56:C56"/>
    <mergeCell ref="A57:C57"/>
    <mergeCell ref="A58:C58"/>
    <mergeCell ref="A59:C59"/>
    <mergeCell ref="A60:E60"/>
    <mergeCell ref="A61:C61"/>
    <mergeCell ref="A62:C62"/>
    <mergeCell ref="A76:C76"/>
    <mergeCell ref="A64:E64"/>
    <mergeCell ref="A65:C65"/>
    <mergeCell ref="A67:C67"/>
    <mergeCell ref="A68:C68"/>
    <mergeCell ref="A69:E69"/>
    <mergeCell ref="A70:C70"/>
    <mergeCell ref="A71:C71"/>
    <mergeCell ref="A72:C72"/>
    <mergeCell ref="A73:E73"/>
    <mergeCell ref="A74:C74"/>
    <mergeCell ref="A75:C75"/>
    <mergeCell ref="A84:C84"/>
    <mergeCell ref="A85:C85"/>
    <mergeCell ref="A86:C86"/>
    <mergeCell ref="A78:E78"/>
    <mergeCell ref="A79:C79"/>
    <mergeCell ref="A80:C80"/>
    <mergeCell ref="A81:C81"/>
    <mergeCell ref="A82:C82"/>
    <mergeCell ref="A83:C83"/>
  </mergeCells>
  <printOptions horizontalCentered="1"/>
  <pageMargins left="0.15748031496062992" right="0.15748031496062992" top="0.47244094488188981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</vt:lpstr>
      <vt:lpstr>'17'!Область_печати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2014-02-06T06:39:53Z</dcterms:modified>
</cp:coreProperties>
</file>