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" sheetId="4" r:id="rId1"/>
  </sheets>
  <definedNames>
    <definedName name="_xlnm.Print_Area" localSheetId="0">'20'!$A$1:$E$97</definedName>
  </definedNames>
  <calcPr calcId="125725"/>
</workbook>
</file>

<file path=xl/calcChain.xml><?xml version="1.0" encoding="utf-8"?>
<calcChain xmlns="http://schemas.openxmlformats.org/spreadsheetml/2006/main">
  <c r="E86" i="4"/>
  <c r="E84"/>
  <c r="E64"/>
  <c r="E58"/>
  <c r="D46"/>
  <c r="E40"/>
  <c r="E31"/>
  <c r="E27"/>
  <c r="E23"/>
  <c r="E21"/>
  <c r="E69" s="1"/>
  <c r="E14"/>
  <c r="E13"/>
  <c r="E61" s="1"/>
  <c r="E62" s="1"/>
  <c r="E10"/>
  <c r="E74" s="1"/>
  <c r="C2"/>
  <c r="E70" l="1"/>
  <c r="E71"/>
  <c r="E75"/>
  <c r="E77" s="1"/>
  <c r="E67"/>
  <c r="E43" s="1"/>
  <c r="E6"/>
  <c r="E41" s="1"/>
  <c r="E66"/>
  <c r="E87"/>
  <c r="E88" s="1"/>
  <c r="E89" s="1"/>
  <c r="E78" l="1"/>
  <c r="E80" s="1"/>
</calcChain>
</file>

<file path=xl/sharedStrings.xml><?xml version="1.0" encoding="utf-8"?>
<sst xmlns="http://schemas.openxmlformats.org/spreadsheetml/2006/main" count="89" uniqueCount="80">
  <si>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20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</si>
  <si>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</si>
  <si>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</si>
  <si>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</si>
  <si>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</si>
  <si>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</si>
  <si>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</si>
  <si>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</si>
  <si>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</si>
  <si>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</si>
  <si>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</si>
  <si>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</si>
  <si>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</si>
  <si>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</si>
  <si>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</si>
  <si>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</si>
  <si>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</si>
  <si>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</si>
  <si>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</si>
  <si>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</si>
  <si>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</si>
  <si>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</si>
  <si>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</si>
  <si>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</si>
  <si>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</si>
  <si>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</si>
  <si>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</si>
  <si>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* Оплачено за ремонт крыши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</si>
  <si>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</si>
  <si>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</si>
  <si>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</si>
  <si>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</si>
  <si>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</si>
  <si>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Начислено за лифт и мусоропровод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</si>
  <si>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</si>
  <si>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</si>
  <si>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</si>
  <si>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</si>
  <si>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</si>
  <si>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</si>
  <si>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*техническое обслуживание лифта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</si>
  <si>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</si>
  <si>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</si>
  <si>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</si>
  <si>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</si>
  <si>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</si>
  <si>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</si>
  <si>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*комиссионные банка 2%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</si>
  <si>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</si>
  <si>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</si>
  <si>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</si>
  <si>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</si>
  <si>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</si>
  <si>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</si>
  <si>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</si>
  <si>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</si>
  <si>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</si>
  <si>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</si>
  <si>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</si>
  <si>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</si>
  <si>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</si>
  <si>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</si>
  <si>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</si>
  <si>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</si>
  <si>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</si>
  <si>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</si>
  <si>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</si>
  <si>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Расходы от доходов по размещению антены</t>
  </si>
  <si>
    <t>Остаток от доходов по размещению антены на 01.01.13г.</t>
  </si>
  <si>
    <t>Доходы за размещение антены за 2013 г.</t>
  </si>
  <si>
    <t>Комплект конструкций ПХВ - окон 2 подъезд</t>
  </si>
  <si>
    <t>Комплект AL дверей 1,2 подъезды</t>
  </si>
  <si>
    <t>Остаток от доходов по размещению антены на 01.01.14г.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</si>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</sst>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6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FF00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C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center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164" fontId="6" fillId="0" borderId="12" xfId="2" applyFont="1" applyFill="1" applyBorder="1" applyAlignment="1">
      <alignment horizontal="center" vertical="center" wrapText="1"/>
    </xf>
    <xf numFmtId="166" fontId="11" fillId="0" borderId="12" xfId="3" applyNumberFormat="1" applyFont="1" applyFill="1" applyBorder="1" applyAlignment="1">
      <alignment horizontal="right" vertical="center"/>
    </xf>
    <xf numFmtId="164" fontId="7" fillId="0" borderId="11" xfId="2" applyFont="1" applyFill="1" applyBorder="1" applyAlignment="1">
      <alignment horizontal="left" vertical="center" wrapText="1"/>
    </xf>
    <xf numFmtId="166" fontId="7" fillId="0" borderId="12" xfId="3" applyNumberFormat="1" applyFont="1" applyFill="1" applyBorder="1" applyAlignment="1">
      <alignment horizontal="right"/>
    </xf>
    <xf numFmtId="164" fontId="7" fillId="0" borderId="12" xfId="2" applyFont="1" applyFill="1" applyBorder="1" applyAlignment="1">
      <alignment horizontal="left" vertical="center" wrapText="1"/>
    </xf>
    <xf numFmtId="166" fontId="7" fillId="0" borderId="12" xfId="3" applyNumberFormat="1" applyFont="1" applyFill="1" applyBorder="1" applyAlignment="1">
      <alignment horizontal="right" vertical="center"/>
    </xf>
    <xf numFmtId="166" fontId="6" fillId="0" borderId="12" xfId="3" applyNumberFormat="1" applyFont="1" applyFill="1" applyBorder="1" applyAlignment="1">
      <alignment horizontal="right" vertical="center"/>
    </xf>
    <xf numFmtId="40" fontId="6" fillId="0" borderId="12" xfId="1" applyNumberFormat="1" applyFont="1" applyFill="1" applyBorder="1" applyAlignment="1">
      <alignment horizontal="center" vertical="center" wrapText="1"/>
    </xf>
    <xf numFmtId="40" fontId="7" fillId="0" borderId="12" xfId="1" applyNumberFormat="1" applyFont="1" applyFill="1" applyBorder="1" applyAlignment="1">
      <alignment horizontal="center" vertical="center" wrapText="1"/>
    </xf>
    <xf numFmtId="167" fontId="10" fillId="0" borderId="10" xfId="1" applyNumberFormat="1" applyFont="1" applyFill="1" applyBorder="1" applyAlignment="1">
      <alignment vertical="center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5" fillId="0" borderId="12" xfId="2" applyNumberFormat="1" applyFont="1" applyFill="1" applyBorder="1" applyAlignment="1">
      <alignment horizontal="right"/>
    </xf>
    <xf numFmtId="0" fontId="3" fillId="0" borderId="12" xfId="3" applyFont="1" applyFill="1" applyBorder="1" applyAlignment="1">
      <alignment horizontal="center" vertical="center" wrapText="1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3" fillId="0" borderId="12" xfId="2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168" fontId="13" fillId="0" borderId="12" xfId="2" applyNumberFormat="1" applyFont="1" applyFill="1" applyBorder="1" applyAlignment="1">
      <alignment horizontal="center" vertical="center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/>
    <xf numFmtId="38" fontId="10" fillId="0" borderId="12" xfId="1" applyNumberFormat="1" applyFont="1" applyFill="1" applyBorder="1" applyAlignment="1">
      <alignment horizontal="center"/>
    </xf>
    <xf numFmtId="166" fontId="14" fillId="0" borderId="12" xfId="3" applyNumberFormat="1" applyFont="1" applyFill="1" applyBorder="1" applyAlignment="1">
      <alignment horizontal="right" vertical="center"/>
    </xf>
    <xf numFmtId="40" fontId="7" fillId="0" borderId="0" xfId="2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left"/>
    </xf>
    <xf numFmtId="0" fontId="7" fillId="0" borderId="9" xfId="1" applyFont="1" applyFill="1" applyBorder="1" applyAlignment="1">
      <alignment horizontal="left" wrapText="1"/>
    </xf>
    <xf numFmtId="0" fontId="7" fillId="0" borderId="10" xfId="1" applyFont="1" applyFill="1" applyBorder="1" applyAlignment="1">
      <alignment horizontal="left" wrapText="1"/>
    </xf>
    <xf numFmtId="0" fontId="7" fillId="0" borderId="11" xfId="1" applyFont="1" applyFill="1" applyBorder="1" applyAlignment="1">
      <alignment horizontal="left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1" xfId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0" fontId="6" fillId="0" borderId="9" xfId="1" applyFont="1" applyFill="1" applyBorder="1" applyAlignment="1">
      <alignment horizontal="left" wrapText="1"/>
    </xf>
    <xf numFmtId="0" fontId="6" fillId="0" borderId="10" xfId="1" applyFont="1" applyFill="1" applyBorder="1" applyAlignment="1">
      <alignment horizontal="left" wrapText="1"/>
    </xf>
    <xf numFmtId="0" fontId="6" fillId="0" borderId="11" xfId="1" applyFont="1" applyFill="1" applyBorder="1" applyAlignment="1">
      <alignment horizontal="left" wrapText="1"/>
    </xf>
    <xf numFmtId="38" fontId="3" fillId="0" borderId="9" xfId="1" applyNumberFormat="1" applyFont="1" applyFill="1" applyBorder="1" applyAlignment="1">
      <alignment horizontal="left"/>
    </xf>
    <xf numFmtId="38" fontId="3" fillId="0" borderId="10" xfId="1" applyNumberFormat="1" applyFont="1" applyFill="1" applyBorder="1" applyAlignment="1">
      <alignment horizontal="left"/>
    </xf>
    <xf numFmtId="38" fontId="3" fillId="0" borderId="11" xfId="1" applyNumberFormat="1" applyFont="1" applyFill="1" applyBorder="1" applyAlignment="1">
      <alignment horizontal="left"/>
    </xf>
    <xf numFmtId="0" fontId="3" fillId="0" borderId="9" xfId="3" applyFont="1" applyFill="1" applyBorder="1" applyAlignment="1">
      <alignment horizontal="left" wrapText="1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left" wrapText="1"/>
    </xf>
    <xf numFmtId="0" fontId="10" fillId="0" borderId="9" xfId="3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 wrapText="1"/>
    </xf>
    <xf numFmtId="0" fontId="10" fillId="0" borderId="11" xfId="3" applyFont="1" applyBorder="1" applyAlignment="1">
      <alignment horizontal="center" vertical="top" wrapText="1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7" fillId="0" borderId="9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1" xfId="3" applyFont="1" applyFill="1" applyBorder="1" applyAlignment="1">
      <alignment horizontal="left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center" vertical="center"/>
    </xf>
    <xf numFmtId="41" fontId="8" fillId="0" borderId="8" xfId="2" applyNumberFormat="1" applyFont="1" applyFill="1" applyBorder="1" applyAlignment="1">
      <alignment horizontal="center" vertical="center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7"/>
  <sheetViews>
    <sheetView tabSelected="1" topLeftCell="A79" zoomScaleNormal="100" workbookViewId="0">
      <selection activeCell="E91" sqref="E91:E93"/>
    </sheetView>
  </sheetViews>
  <sheetFormatPr defaultRowHeight="12.75"/>
  <cols>
    <col min="1" max="1" width="10" style="61" customWidth="1"/>
    <col min="2" max="2" width="9.140625" style="1"/>
    <col min="3" max="3" width="65.28515625" style="1" customWidth="1"/>
    <col min="4" max="4" width="8" style="62" hidden="1" customWidth="1"/>
    <col min="5" max="5" width="13.28515625" style="4" customWidth="1"/>
    <col min="6" max="16384" width="9.140625" style="1"/>
  </cols>
  <sheetData>
    <row r="1" spans="1:5" ht="56.25" customHeight="1">
      <c r="A1" s="152" t="s">
        <v>0</v>
      </c>
      <c r="B1" s="152"/>
      <c r="C1" s="152"/>
      <c r="D1" s="152"/>
      <c r="E1" s="152"/>
    </row>
    <row r="2" spans="1:5" ht="12.75" customHeight="1">
      <c r="A2" s="153" t="s">
        <v>1</v>
      </c>
      <c r="B2" s="153"/>
      <c r="C2" s="2">
        <f>C3+C4</f>
        <v>4006.14</v>
      </c>
      <c r="D2" s="3"/>
    </row>
    <row r="3" spans="1:5" ht="12.75" customHeight="1">
      <c r="A3" s="154" t="s">
        <v>2</v>
      </c>
      <c r="B3" s="154"/>
      <c r="C3" s="5">
        <v>4006.14</v>
      </c>
      <c r="D3" s="3"/>
      <c r="E3" s="6"/>
    </row>
    <row r="4" spans="1:5" ht="12.75" customHeight="1">
      <c r="A4" s="154" t="s">
        <v>3</v>
      </c>
      <c r="B4" s="154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23" t="s">
        <v>4</v>
      </c>
      <c r="B6" s="124"/>
      <c r="C6" s="125"/>
      <c r="D6" s="155" t="s">
        <v>5</v>
      </c>
      <c r="E6" s="129">
        <f>E10+E11+E14+E21</f>
        <v>2453220.1599999997</v>
      </c>
    </row>
    <row r="7" spans="1:5">
      <c r="A7" s="126"/>
      <c r="B7" s="127"/>
      <c r="C7" s="128"/>
      <c r="D7" s="156"/>
      <c r="E7" s="130"/>
    </row>
    <row r="8" spans="1:5" ht="12.75" customHeight="1">
      <c r="A8" s="146" t="s">
        <v>6</v>
      </c>
      <c r="B8" s="147"/>
      <c r="C8" s="147"/>
      <c r="D8" s="147"/>
      <c r="E8" s="148"/>
    </row>
    <row r="9" spans="1:5" ht="38.25" customHeight="1">
      <c r="A9" s="140" t="s">
        <v>7</v>
      </c>
      <c r="B9" s="141"/>
      <c r="C9" s="142"/>
      <c r="D9" s="10"/>
      <c r="E9" s="11">
        <v>569191.91</v>
      </c>
    </row>
    <row r="10" spans="1:5" ht="12.75" customHeight="1">
      <c r="A10" s="74" t="s">
        <v>8</v>
      </c>
      <c r="B10" s="75"/>
      <c r="C10" s="76"/>
      <c r="D10" s="12"/>
      <c r="E10" s="13">
        <f>E9</f>
        <v>569191.91</v>
      </c>
    </row>
    <row r="11" spans="1:5">
      <c r="A11" s="137" t="s">
        <v>9</v>
      </c>
      <c r="B11" s="138"/>
      <c r="C11" s="139"/>
      <c r="D11" s="12"/>
      <c r="E11" s="13">
        <v>22072.44</v>
      </c>
    </row>
    <row r="12" spans="1:5" ht="12.75" customHeight="1">
      <c r="A12" s="149" t="s">
        <v>10</v>
      </c>
      <c r="B12" s="150"/>
      <c r="C12" s="150"/>
      <c r="D12" s="150"/>
      <c r="E12" s="151"/>
    </row>
    <row r="13" spans="1:5" ht="25.5" customHeight="1">
      <c r="A13" s="140" t="s">
        <v>11</v>
      </c>
      <c r="B13" s="141"/>
      <c r="C13" s="142"/>
      <c r="D13" s="10"/>
      <c r="E13" s="11">
        <f>197629.62-3412.11</f>
        <v>194217.51</v>
      </c>
    </row>
    <row r="14" spans="1:5" ht="12.75" customHeight="1">
      <c r="A14" s="74" t="s">
        <v>12</v>
      </c>
      <c r="B14" s="75"/>
      <c r="C14" s="76"/>
      <c r="D14" s="12"/>
      <c r="E14" s="13">
        <f>E13</f>
        <v>194217.51</v>
      </c>
    </row>
    <row r="15" spans="1:5" ht="12.75" customHeight="1">
      <c r="A15" s="131" t="s">
        <v>13</v>
      </c>
      <c r="B15" s="132"/>
      <c r="C15" s="132"/>
      <c r="D15" s="132"/>
      <c r="E15" s="133"/>
    </row>
    <row r="16" spans="1:5" ht="12.75" customHeight="1">
      <c r="A16" s="14" t="s">
        <v>14</v>
      </c>
      <c r="B16" s="15"/>
      <c r="C16" s="15"/>
      <c r="D16" s="16"/>
      <c r="E16" s="11">
        <v>920436.4</v>
      </c>
    </row>
    <row r="17" spans="1:5" ht="12.75" customHeight="1">
      <c r="A17" s="14" t="s">
        <v>15</v>
      </c>
      <c r="B17" s="15"/>
      <c r="C17" s="15"/>
      <c r="D17" s="16"/>
      <c r="E17" s="11">
        <v>447726.31</v>
      </c>
    </row>
    <row r="18" spans="1:5" ht="12.75" customHeight="1">
      <c r="A18" s="14" t="s">
        <v>16</v>
      </c>
      <c r="B18" s="15"/>
      <c r="C18" s="15"/>
      <c r="D18" s="16"/>
      <c r="E18" s="11">
        <v>103310.95</v>
      </c>
    </row>
    <row r="19" spans="1:5" ht="12.75" customHeight="1">
      <c r="A19" s="14" t="s">
        <v>17</v>
      </c>
      <c r="B19" s="15"/>
      <c r="C19" s="15"/>
      <c r="D19" s="16"/>
      <c r="E19" s="11">
        <v>181284.19</v>
      </c>
    </row>
    <row r="20" spans="1:5" ht="12.75" customHeight="1">
      <c r="A20" s="14" t="s">
        <v>18</v>
      </c>
      <c r="B20" s="15"/>
      <c r="C20" s="15"/>
      <c r="D20" s="16"/>
      <c r="E20" s="11">
        <v>14980.45</v>
      </c>
    </row>
    <row r="21" spans="1:5" s="18" customFormat="1" ht="12.75" customHeight="1">
      <c r="A21" s="17" t="s">
        <v>19</v>
      </c>
      <c r="B21" s="15"/>
      <c r="C21" s="15"/>
      <c r="D21" s="16"/>
      <c r="E21" s="13">
        <f>SUM(E16:E20)</f>
        <v>1667738.2999999998</v>
      </c>
    </row>
    <row r="22" spans="1:5">
      <c r="A22" s="19"/>
      <c r="B22" s="20"/>
      <c r="C22" s="20"/>
      <c r="D22" s="21"/>
      <c r="E22" s="22"/>
    </row>
    <row r="23" spans="1:5" ht="12.75" customHeight="1">
      <c r="A23" s="123" t="s">
        <v>20</v>
      </c>
      <c r="B23" s="124"/>
      <c r="C23" s="125"/>
      <c r="D23" s="23"/>
      <c r="E23" s="129">
        <f>E27+E31+E28+E32+E40</f>
        <v>3067758.63</v>
      </c>
    </row>
    <row r="24" spans="1:5">
      <c r="A24" s="126"/>
      <c r="B24" s="127"/>
      <c r="C24" s="128"/>
      <c r="D24" s="24"/>
      <c r="E24" s="130"/>
    </row>
    <row r="25" spans="1:5" ht="12.75" customHeight="1">
      <c r="A25" s="95" t="s">
        <v>21</v>
      </c>
      <c r="B25" s="96"/>
      <c r="C25" s="96"/>
      <c r="D25" s="96"/>
      <c r="E25" s="97"/>
    </row>
    <row r="26" spans="1:5" s="26" customFormat="1">
      <c r="A26" s="143" t="s">
        <v>22</v>
      </c>
      <c r="B26" s="144"/>
      <c r="C26" s="145"/>
      <c r="D26" s="25"/>
      <c r="E26" s="11">
        <v>596738.81000000006</v>
      </c>
    </row>
    <row r="27" spans="1:5" ht="12.75" customHeight="1">
      <c r="A27" s="74" t="s">
        <v>23</v>
      </c>
      <c r="B27" s="75"/>
      <c r="C27" s="76"/>
      <c r="D27" s="12"/>
      <c r="E27" s="13">
        <f>E26</f>
        <v>596738.81000000006</v>
      </c>
    </row>
    <row r="28" spans="1:5" ht="12.75" customHeight="1">
      <c r="A28" s="137" t="s">
        <v>24</v>
      </c>
      <c r="B28" s="138"/>
      <c r="C28" s="139"/>
      <c r="D28" s="12"/>
      <c r="E28" s="13">
        <v>19096.939999999999</v>
      </c>
    </row>
    <row r="29" spans="1:5" ht="12.75" customHeight="1">
      <c r="A29" s="95" t="s">
        <v>10</v>
      </c>
      <c r="B29" s="96"/>
      <c r="C29" s="96"/>
      <c r="D29" s="96"/>
      <c r="E29" s="97"/>
    </row>
    <row r="30" spans="1:5">
      <c r="A30" s="140" t="s">
        <v>25</v>
      </c>
      <c r="B30" s="141"/>
      <c r="C30" s="142"/>
      <c r="D30" s="10"/>
      <c r="E30" s="11">
        <v>209593.76</v>
      </c>
    </row>
    <row r="31" spans="1:5" ht="12.75" customHeight="1">
      <c r="A31" s="74" t="s">
        <v>26</v>
      </c>
      <c r="B31" s="75"/>
      <c r="C31" s="76"/>
      <c r="D31" s="12"/>
      <c r="E31" s="13">
        <f>E30</f>
        <v>209593.76</v>
      </c>
    </row>
    <row r="32" spans="1:5" ht="12.75" customHeight="1">
      <c r="A32" s="74" t="s">
        <v>27</v>
      </c>
      <c r="B32" s="75"/>
      <c r="C32" s="76"/>
      <c r="D32" s="12"/>
      <c r="E32" s="13">
        <v>110844.15</v>
      </c>
    </row>
    <row r="33" spans="1:5" ht="12.75" customHeight="1">
      <c r="A33" s="131" t="s">
        <v>13</v>
      </c>
      <c r="B33" s="132"/>
      <c r="C33" s="132"/>
      <c r="D33" s="132"/>
      <c r="E33" s="133"/>
    </row>
    <row r="34" spans="1:5" ht="12.75" customHeight="1">
      <c r="A34" s="134" t="s">
        <v>28</v>
      </c>
      <c r="B34" s="135"/>
      <c r="C34" s="136"/>
      <c r="D34" s="16"/>
      <c r="E34" s="11">
        <v>1217538.29</v>
      </c>
    </row>
    <row r="35" spans="1:5" ht="12.75" customHeight="1">
      <c r="A35" s="134" t="s">
        <v>29</v>
      </c>
      <c r="B35" s="135"/>
      <c r="C35" s="136"/>
      <c r="D35" s="16"/>
      <c r="E35" s="11">
        <v>564063.74</v>
      </c>
    </row>
    <row r="36" spans="1:5" ht="12.75" customHeight="1">
      <c r="A36" s="134" t="s">
        <v>30</v>
      </c>
      <c r="B36" s="135"/>
      <c r="C36" s="136"/>
      <c r="D36" s="16"/>
      <c r="E36" s="11">
        <v>123661.65</v>
      </c>
    </row>
    <row r="37" spans="1:5" ht="12.75" customHeight="1">
      <c r="A37" s="134" t="s">
        <v>31</v>
      </c>
      <c r="B37" s="135"/>
      <c r="C37" s="136"/>
      <c r="D37" s="16"/>
      <c r="E37" s="11">
        <v>211527.87</v>
      </c>
    </row>
    <row r="38" spans="1:5" ht="12.75" customHeight="1">
      <c r="A38" s="71" t="s">
        <v>32</v>
      </c>
      <c r="B38" s="72"/>
      <c r="C38" s="73"/>
      <c r="D38" s="16"/>
      <c r="E38" s="11">
        <v>14693.42</v>
      </c>
    </row>
    <row r="39" spans="1:5" ht="12.75" customHeight="1">
      <c r="A39" s="117" t="s">
        <v>33</v>
      </c>
      <c r="B39" s="118"/>
      <c r="C39" s="119"/>
      <c r="D39" s="16"/>
      <c r="E39" s="13"/>
    </row>
    <row r="40" spans="1:5" s="18" customFormat="1" ht="12.75" customHeight="1">
      <c r="A40" s="120" t="s">
        <v>34</v>
      </c>
      <c r="B40" s="121"/>
      <c r="C40" s="122"/>
      <c r="D40" s="16"/>
      <c r="E40" s="13">
        <f>SUM(E34:E39)</f>
        <v>2131484.9699999997</v>
      </c>
    </row>
    <row r="41" spans="1:5" ht="12.75" customHeight="1">
      <c r="A41" s="74" t="s">
        <v>35</v>
      </c>
      <c r="B41" s="75"/>
      <c r="C41" s="76"/>
      <c r="D41" s="12"/>
      <c r="E41" s="27">
        <f>E23/E6</f>
        <v>1.2505027799869377</v>
      </c>
    </row>
    <row r="42" spans="1:5" s="32" customFormat="1">
      <c r="A42" s="28"/>
      <c r="B42" s="29"/>
      <c r="C42" s="29"/>
      <c r="D42" s="30"/>
      <c r="E42" s="31"/>
    </row>
    <row r="43" spans="1:5" s="33" customFormat="1" ht="12.75" customHeight="1">
      <c r="A43" s="123" t="s">
        <v>36</v>
      </c>
      <c r="B43" s="124"/>
      <c r="C43" s="125"/>
      <c r="D43" s="23"/>
      <c r="E43" s="129">
        <f>E58+E62+E67+E71</f>
        <v>2733910.69</v>
      </c>
    </row>
    <row r="44" spans="1:5" s="33" customFormat="1">
      <c r="A44" s="126"/>
      <c r="B44" s="127"/>
      <c r="C44" s="128"/>
      <c r="D44" s="24"/>
      <c r="E44" s="130"/>
    </row>
    <row r="45" spans="1:5" s="33" customFormat="1" ht="12.75" customHeight="1">
      <c r="A45" s="95" t="s">
        <v>21</v>
      </c>
      <c r="B45" s="96"/>
      <c r="C45" s="96"/>
      <c r="D45" s="96"/>
      <c r="E45" s="97"/>
    </row>
    <row r="46" spans="1:5" s="33" customFormat="1" ht="14.25" customHeight="1">
      <c r="A46" s="114" t="s">
        <v>37</v>
      </c>
      <c r="B46" s="115"/>
      <c r="C46" s="116"/>
      <c r="D46" s="34">
        <f>SUM(D47:D57)</f>
        <v>11.840000000000002</v>
      </c>
      <c r="E46" s="35"/>
    </row>
    <row r="47" spans="1:5" s="33" customFormat="1" ht="12.75" customHeight="1">
      <c r="A47" s="108" t="s">
        <v>38</v>
      </c>
      <c r="B47" s="109"/>
      <c r="C47" s="110"/>
      <c r="D47" s="36">
        <v>0.31</v>
      </c>
      <c r="E47" s="37">
        <v>14902.83</v>
      </c>
    </row>
    <row r="48" spans="1:5" s="33" customFormat="1" ht="12.75" customHeight="1">
      <c r="A48" s="108" t="s">
        <v>39</v>
      </c>
      <c r="B48" s="109"/>
      <c r="C48" s="110"/>
      <c r="D48" s="36">
        <v>2.06</v>
      </c>
      <c r="E48" s="37">
        <v>99031.7</v>
      </c>
    </row>
    <row r="49" spans="1:5" s="33" customFormat="1" ht="12.75" customHeight="1">
      <c r="A49" s="71" t="s">
        <v>40</v>
      </c>
      <c r="B49" s="72"/>
      <c r="C49" s="73"/>
      <c r="D49" s="36">
        <v>2.75</v>
      </c>
      <c r="E49" s="37">
        <v>132202.51</v>
      </c>
    </row>
    <row r="50" spans="1:5" s="33" customFormat="1" ht="12.75" customHeight="1">
      <c r="A50" s="108" t="s">
        <v>41</v>
      </c>
      <c r="B50" s="109"/>
      <c r="C50" s="110"/>
      <c r="D50" s="36">
        <v>0.15</v>
      </c>
      <c r="E50" s="37">
        <v>7211.05</v>
      </c>
    </row>
    <row r="51" spans="1:5" s="33" customFormat="1" ht="12.75" customHeight="1">
      <c r="A51" s="108" t="s">
        <v>42</v>
      </c>
      <c r="B51" s="109"/>
      <c r="C51" s="110"/>
      <c r="D51" s="36">
        <v>0.87</v>
      </c>
      <c r="E51" s="37">
        <v>41824.07</v>
      </c>
    </row>
    <row r="52" spans="1:5" s="33" customFormat="1" ht="12.75" customHeight="1">
      <c r="A52" s="108" t="s">
        <v>43</v>
      </c>
      <c r="B52" s="109"/>
      <c r="C52" s="110"/>
      <c r="D52" s="36">
        <v>1.6</v>
      </c>
      <c r="E52" s="37">
        <v>76917.83</v>
      </c>
    </row>
    <row r="53" spans="1:5" s="33" customFormat="1" ht="12.75" customHeight="1">
      <c r="A53" s="111" t="s">
        <v>44</v>
      </c>
      <c r="B53" s="112"/>
      <c r="C53" s="113"/>
      <c r="D53" s="38">
        <v>0.53</v>
      </c>
      <c r="E53" s="39">
        <v>25479.03</v>
      </c>
    </row>
    <row r="54" spans="1:5" s="33" customFormat="1" ht="12.75" customHeight="1">
      <c r="A54" s="108" t="s">
        <v>45</v>
      </c>
      <c r="B54" s="109"/>
      <c r="C54" s="110"/>
      <c r="D54" s="38">
        <v>0.9</v>
      </c>
      <c r="E54" s="39">
        <v>43266.28</v>
      </c>
    </row>
    <row r="55" spans="1:5" s="33" customFormat="1" ht="12.75" customHeight="1">
      <c r="A55" s="108" t="s">
        <v>46</v>
      </c>
      <c r="B55" s="109"/>
      <c r="C55" s="110"/>
      <c r="D55" s="36">
        <v>1.4</v>
      </c>
      <c r="E55" s="39">
        <v>67303.100000000006</v>
      </c>
    </row>
    <row r="56" spans="1:5" s="33" customFormat="1" ht="12.75" customHeight="1">
      <c r="A56" s="108" t="s">
        <v>47</v>
      </c>
      <c r="B56" s="109"/>
      <c r="C56" s="110"/>
      <c r="D56" s="38">
        <v>0.21</v>
      </c>
      <c r="E56" s="39">
        <v>10095.459999999999</v>
      </c>
    </row>
    <row r="57" spans="1:5" s="33" customFormat="1" ht="12.75" customHeight="1">
      <c r="A57" s="71" t="s">
        <v>48</v>
      </c>
      <c r="B57" s="72"/>
      <c r="C57" s="73"/>
      <c r="D57" s="38">
        <v>1.06</v>
      </c>
      <c r="E57" s="39">
        <v>50958.06</v>
      </c>
    </row>
    <row r="58" spans="1:5" ht="12.75" customHeight="1">
      <c r="A58" s="74" t="s">
        <v>49</v>
      </c>
      <c r="B58" s="75"/>
      <c r="C58" s="76"/>
      <c r="D58" s="12"/>
      <c r="E58" s="40">
        <f>SUM(E47:E57)</f>
        <v>569191.92000000004</v>
      </c>
    </row>
    <row r="59" spans="1:5" ht="12.75" customHeight="1">
      <c r="A59" s="95" t="s">
        <v>10</v>
      </c>
      <c r="B59" s="96"/>
      <c r="C59" s="96"/>
      <c r="D59" s="96"/>
      <c r="E59" s="97"/>
    </row>
    <row r="60" spans="1:5">
      <c r="A60" s="105" t="s">
        <v>50</v>
      </c>
      <c r="B60" s="106"/>
      <c r="C60" s="107"/>
      <c r="D60" s="41">
        <v>3.61</v>
      </c>
      <c r="E60" s="40">
        <v>418931.03</v>
      </c>
    </row>
    <row r="61" spans="1:5" ht="12.75" customHeight="1">
      <c r="A61" s="71" t="s">
        <v>48</v>
      </c>
      <c r="B61" s="72"/>
      <c r="C61" s="73"/>
      <c r="D61" s="42"/>
      <c r="E61" s="39">
        <f>12%*E13</f>
        <v>23306.101200000001</v>
      </c>
    </row>
    <row r="62" spans="1:5" ht="12" customHeight="1">
      <c r="A62" s="74" t="s">
        <v>51</v>
      </c>
      <c r="B62" s="75"/>
      <c r="C62" s="76"/>
      <c r="D62" s="41">
        <v>4.04</v>
      </c>
      <c r="E62" s="40">
        <f>SUM(E60:E61)</f>
        <v>442237.1312</v>
      </c>
    </row>
    <row r="63" spans="1:5" ht="14.25" customHeight="1">
      <c r="A63" s="83" t="s">
        <v>52</v>
      </c>
      <c r="B63" s="84"/>
      <c r="C63" s="84"/>
      <c r="D63" s="84"/>
      <c r="E63" s="85"/>
    </row>
    <row r="64" spans="1:5" ht="12.75" customHeight="1">
      <c r="A64" s="71" t="s">
        <v>53</v>
      </c>
      <c r="B64" s="72"/>
      <c r="C64" s="73"/>
      <c r="D64" s="43">
        <v>0.9</v>
      </c>
      <c r="E64" s="39">
        <f>E28</f>
        <v>19096.939999999999</v>
      </c>
    </row>
    <row r="65" spans="1:5" ht="12.75" customHeight="1">
      <c r="A65" s="44" t="s">
        <v>54</v>
      </c>
      <c r="B65" s="45"/>
      <c r="C65" s="46"/>
      <c r="D65" s="47"/>
      <c r="E65" s="39">
        <v>0</v>
      </c>
    </row>
    <row r="66" spans="1:5" ht="12.75" customHeight="1">
      <c r="A66" s="71" t="s">
        <v>48</v>
      </c>
      <c r="B66" s="72"/>
      <c r="C66" s="73"/>
      <c r="D66" s="48"/>
      <c r="E66" s="39">
        <f>E64*0.12</f>
        <v>2291.6327999999999</v>
      </c>
    </row>
    <row r="67" spans="1:5" ht="12.75" customHeight="1">
      <c r="A67" s="74" t="s">
        <v>55</v>
      </c>
      <c r="B67" s="75"/>
      <c r="C67" s="76"/>
      <c r="D67" s="12"/>
      <c r="E67" s="40">
        <f>SUM(E64:E66)</f>
        <v>21388.572799999998</v>
      </c>
    </row>
    <row r="68" spans="1:5" ht="12.75" customHeight="1">
      <c r="A68" s="99" t="s">
        <v>56</v>
      </c>
      <c r="B68" s="100"/>
      <c r="C68" s="100"/>
      <c r="D68" s="100"/>
      <c r="E68" s="101"/>
    </row>
    <row r="69" spans="1:5" ht="12.75" customHeight="1">
      <c r="A69" s="102" t="s">
        <v>57</v>
      </c>
      <c r="B69" s="103"/>
      <c r="C69" s="104"/>
      <c r="D69" s="49"/>
      <c r="E69" s="50">
        <f>E21</f>
        <v>1667738.2999999998</v>
      </c>
    </row>
    <row r="70" spans="1:5" ht="12.75" customHeight="1">
      <c r="A70" s="102" t="s">
        <v>47</v>
      </c>
      <c r="B70" s="103"/>
      <c r="C70" s="104"/>
      <c r="D70" s="49"/>
      <c r="E70" s="51">
        <f>E69*0.02</f>
        <v>33354.765999999996</v>
      </c>
    </row>
    <row r="71" spans="1:5" ht="12.75" customHeight="1">
      <c r="A71" s="92" t="s">
        <v>58</v>
      </c>
      <c r="B71" s="93"/>
      <c r="C71" s="94"/>
      <c r="D71" s="52"/>
      <c r="E71" s="40">
        <f>E69+E70</f>
        <v>1701093.0659999999</v>
      </c>
    </row>
    <row r="72" spans="1:5">
      <c r="A72" s="53"/>
      <c r="B72" s="54"/>
      <c r="C72" s="54"/>
      <c r="D72" s="55"/>
      <c r="E72" s="22"/>
    </row>
    <row r="73" spans="1:5" ht="19.5" customHeight="1">
      <c r="A73" s="95" t="s">
        <v>59</v>
      </c>
      <c r="B73" s="96"/>
      <c r="C73" s="96"/>
      <c r="D73" s="96"/>
      <c r="E73" s="97"/>
    </row>
    <row r="74" spans="1:5" ht="12.75" customHeight="1">
      <c r="A74" s="80" t="s">
        <v>60</v>
      </c>
      <c r="B74" s="81"/>
      <c r="C74" s="98"/>
      <c r="D74" s="56"/>
      <c r="E74" s="13">
        <f>E10-E58</f>
        <v>-1.0000000009313226E-2</v>
      </c>
    </row>
    <row r="75" spans="1:5" ht="12.75" customHeight="1">
      <c r="A75" s="80" t="s">
        <v>61</v>
      </c>
      <c r="B75" s="81"/>
      <c r="C75" s="98"/>
      <c r="D75" s="56"/>
      <c r="E75" s="57">
        <f>E14-E62</f>
        <v>-248019.62119999999</v>
      </c>
    </row>
    <row r="76" spans="1:5" ht="12.75" customHeight="1">
      <c r="A76" s="80" t="s">
        <v>62</v>
      </c>
      <c r="B76" s="81"/>
      <c r="C76" s="98"/>
      <c r="D76" s="56"/>
      <c r="E76" s="13">
        <v>123800.08</v>
      </c>
    </row>
    <row r="77" spans="1:5" ht="12.75" customHeight="1">
      <c r="A77" s="80" t="s">
        <v>63</v>
      </c>
      <c r="B77" s="81"/>
      <c r="C77" s="98"/>
      <c r="D77" s="56"/>
      <c r="E77" s="57">
        <f>E76+E75</f>
        <v>-124219.54119999999</v>
      </c>
    </row>
    <row r="78" spans="1:5" s="58" customFormat="1" ht="12.75" customHeight="1">
      <c r="A78" s="77" t="s">
        <v>64</v>
      </c>
      <c r="B78" s="78"/>
      <c r="C78" s="79"/>
      <c r="D78" s="12"/>
      <c r="E78" s="13">
        <f>E23-E6</f>
        <v>614538.4700000002</v>
      </c>
    </row>
    <row r="79" spans="1:5" ht="12.75" customHeight="1">
      <c r="A79" s="80" t="s">
        <v>65</v>
      </c>
      <c r="B79" s="81"/>
      <c r="C79" s="82"/>
      <c r="D79" s="59"/>
      <c r="E79" s="57">
        <v>-1157576.99</v>
      </c>
    </row>
    <row r="80" spans="1:5" ht="12.75" customHeight="1">
      <c r="A80" s="80" t="s">
        <v>66</v>
      </c>
      <c r="B80" s="81"/>
      <c r="C80" s="82"/>
      <c r="D80" s="59"/>
      <c r="E80" s="60">
        <f>E78+E79</f>
        <v>-543038.51999999979</v>
      </c>
    </row>
    <row r="81" spans="1:5">
      <c r="E81" s="63"/>
    </row>
    <row r="82" spans="1:5">
      <c r="A82" s="83" t="s">
        <v>67</v>
      </c>
      <c r="B82" s="84"/>
      <c r="C82" s="84"/>
      <c r="D82" s="84"/>
      <c r="E82" s="85"/>
    </row>
    <row r="83" spans="1:5" ht="12.75" customHeight="1">
      <c r="A83" s="86" t="s">
        <v>68</v>
      </c>
      <c r="B83" s="87"/>
      <c r="C83" s="88"/>
      <c r="D83" s="64"/>
      <c r="E83" s="65">
        <v>-91085.55</v>
      </c>
    </row>
    <row r="84" spans="1:5">
      <c r="A84" s="89" t="s">
        <v>69</v>
      </c>
      <c r="B84" s="90"/>
      <c r="C84" s="91"/>
      <c r="D84" s="64"/>
      <c r="E84" s="40">
        <f>12000*12</f>
        <v>144000</v>
      </c>
    </row>
    <row r="85" spans="1:5" ht="12.75" customHeight="1">
      <c r="A85" s="68" t="s">
        <v>70</v>
      </c>
      <c r="B85" s="69"/>
      <c r="C85" s="70"/>
      <c r="D85" s="64"/>
      <c r="E85" s="39">
        <v>89485.48</v>
      </c>
    </row>
    <row r="86" spans="1:5" ht="12.75" customHeight="1">
      <c r="A86" s="68" t="s">
        <v>71</v>
      </c>
      <c r="B86" s="69"/>
      <c r="C86" s="70"/>
      <c r="D86" s="64"/>
      <c r="E86" s="39">
        <f>51415.63</f>
        <v>51415.63</v>
      </c>
    </row>
    <row r="87" spans="1:5" ht="12.75" customHeight="1">
      <c r="A87" s="71" t="s">
        <v>48</v>
      </c>
      <c r="B87" s="72"/>
      <c r="C87" s="73"/>
      <c r="D87" s="48"/>
      <c r="E87" s="39">
        <f>E84*0.1</f>
        <v>14400</v>
      </c>
    </row>
    <row r="88" spans="1:5" ht="12.75" customHeight="1">
      <c r="A88" s="74" t="s">
        <v>58</v>
      </c>
      <c r="B88" s="75"/>
      <c r="C88" s="76"/>
      <c r="D88" s="48"/>
      <c r="E88" s="40">
        <f>E87+E85+E86</f>
        <v>155301.10999999999</v>
      </c>
    </row>
    <row r="89" spans="1:5" ht="12.75" customHeight="1">
      <c r="A89" s="74" t="s">
        <v>72</v>
      </c>
      <c r="B89" s="75"/>
      <c r="C89" s="76"/>
      <c r="D89" s="12"/>
      <c r="E89" s="65">
        <f>E83+E84-E88</f>
        <v>-102386.65999999999</v>
      </c>
    </row>
    <row r="90" spans="1:5">
      <c r="E90" s="66"/>
    </row>
    <row r="91" spans="1:5">
      <c r="A91" s="1" t="s">
        <v>73</v>
      </c>
      <c r="E91" s="157" t="s">
        <v>74</v>
      </c>
    </row>
    <row r="92" spans="1:5">
      <c r="A92" s="67"/>
      <c r="B92" s="67"/>
      <c r="C92" s="67"/>
      <c r="E92" s="158"/>
    </row>
    <row r="93" spans="1:5">
      <c r="A93" s="1" t="s">
        <v>75</v>
      </c>
      <c r="E93" s="157" t="s">
        <v>76</v>
      </c>
    </row>
    <row r="94" spans="1:5">
      <c r="A94" s="1"/>
      <c r="E94" s="63"/>
    </row>
    <row r="95" spans="1:5">
      <c r="A95" s="1"/>
      <c r="B95" s="18" t="s">
        <v>77</v>
      </c>
      <c r="C95" s="18"/>
      <c r="E95" s="61"/>
    </row>
    <row r="96" spans="1:5">
      <c r="A96" s="1" t="s">
        <v>78</v>
      </c>
      <c r="E96" s="61"/>
    </row>
    <row r="97" spans="1:5" ht="14.25" customHeight="1">
      <c r="A97" s="1" t="s">
        <v>79</v>
      </c>
      <c r="E97" s="61"/>
    </row>
  </sheetData>
  <mergeCells count="78">
    <mergeCell ref="A13:C13"/>
    <mergeCell ref="A1:E1"/>
    <mergeCell ref="A2:B2"/>
    <mergeCell ref="A3:B3"/>
    <mergeCell ref="A4:B4"/>
    <mergeCell ref="A6:C7"/>
    <mergeCell ref="D6:D7"/>
    <mergeCell ref="E6:E7"/>
    <mergeCell ref="A8:E8"/>
    <mergeCell ref="A9:C9"/>
    <mergeCell ref="A10:C10"/>
    <mergeCell ref="A11:C11"/>
    <mergeCell ref="A12:E12"/>
    <mergeCell ref="A32:C32"/>
    <mergeCell ref="A14:C14"/>
    <mergeCell ref="A15:E15"/>
    <mergeCell ref="A23:C24"/>
    <mergeCell ref="E23:E24"/>
    <mergeCell ref="A25:E25"/>
    <mergeCell ref="A26:C26"/>
    <mergeCell ref="A27:C27"/>
    <mergeCell ref="A28:C28"/>
    <mergeCell ref="A29:E29"/>
    <mergeCell ref="A30:C30"/>
    <mergeCell ref="A31:C31"/>
    <mergeCell ref="A45:E45"/>
    <mergeCell ref="A33:E33"/>
    <mergeCell ref="A34:C34"/>
    <mergeCell ref="A35:C35"/>
    <mergeCell ref="A36:C36"/>
    <mergeCell ref="A37:C37"/>
    <mergeCell ref="A38:C38"/>
    <mergeCell ref="A39:C39"/>
    <mergeCell ref="A40:C40"/>
    <mergeCell ref="A41:C41"/>
    <mergeCell ref="A43:C44"/>
    <mergeCell ref="E43:E44"/>
    <mergeCell ref="A57:C57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70:C70"/>
    <mergeCell ref="A58:C58"/>
    <mergeCell ref="A59:E59"/>
    <mergeCell ref="A60:C60"/>
    <mergeCell ref="A61:C61"/>
    <mergeCell ref="A62:C62"/>
    <mergeCell ref="A63:E63"/>
    <mergeCell ref="A64:C64"/>
    <mergeCell ref="A66:C66"/>
    <mergeCell ref="A67:C67"/>
    <mergeCell ref="A68:E68"/>
    <mergeCell ref="A69:C69"/>
    <mergeCell ref="A84:C84"/>
    <mergeCell ref="A71:C71"/>
    <mergeCell ref="A73:E73"/>
    <mergeCell ref="A74:C74"/>
    <mergeCell ref="A75:C75"/>
    <mergeCell ref="A76:C76"/>
    <mergeCell ref="A77:C77"/>
    <mergeCell ref="A78:C78"/>
    <mergeCell ref="A79:C79"/>
    <mergeCell ref="A80:C80"/>
    <mergeCell ref="A82:E82"/>
    <mergeCell ref="A83:C83"/>
    <mergeCell ref="A85:C85"/>
    <mergeCell ref="A86:C86"/>
    <mergeCell ref="A87:C87"/>
    <mergeCell ref="A88:C88"/>
    <mergeCell ref="A89:C89"/>
  </mergeCells>
  <printOptions horizontalCentered="1"/>
  <pageMargins left="0.35433070866141736" right="0.35433070866141736" top="0.47244094488188981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</vt:lpstr>
      <vt:lpstr>'20'!Область_печати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2014-02-06T06:54:36Z</dcterms:modified>
</cp:coreProperties>
</file>