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1" sheetId="4" r:id="rId1"/>
    <sheet name="Лист1" sheetId="1" r:id="rId2"/>
    <sheet name="Лист2" sheetId="2" r:id="rId3"/>
    <sheet name="Лист3" sheetId="3" r:id="rId4"/>
  </sheets>
  <definedNames>
    <definedName name="_xlnm.Print_Area" localSheetId="0">'21'!$A$1:$E$93</definedName>
  </definedNames>
  <calcPr calcId="125725"/>
</workbook>
</file>

<file path=xl/calcChain.xml><?xml version="1.0" encoding="utf-8"?>
<calcChain xmlns="http://schemas.openxmlformats.org/spreadsheetml/2006/main">
  <c r="E81" i="4"/>
  <c r="E63"/>
  <c r="E61"/>
  <c r="E64" s="1"/>
  <c r="E59"/>
  <c r="E58"/>
  <c r="E55"/>
  <c r="D44"/>
  <c r="E38"/>
  <c r="E30"/>
  <c r="E27"/>
  <c r="E23"/>
  <c r="E21"/>
  <c r="E66" s="1"/>
  <c r="E13"/>
  <c r="E72" s="1"/>
  <c r="E74" s="1"/>
  <c r="E10"/>
  <c r="E71" s="1"/>
  <c r="C2"/>
  <c r="E67" l="1"/>
  <c r="E68" s="1"/>
  <c r="E41" s="1"/>
  <c r="E39"/>
  <c r="E83"/>
  <c r="E84" s="1"/>
  <c r="E85" s="1"/>
  <c r="E6"/>
  <c r="E75" s="1"/>
  <c r="E77" s="1"/>
</calcChain>
</file>

<file path=xl/sharedStrings.xml><?xml version="1.0" encoding="utf-8"?>
<sst xmlns="http://schemas.openxmlformats.org/spreadsheetml/2006/main" count="85" uniqueCount="77">
  <si>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21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</si>
  <si>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</si>
  <si>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</si>
  <si>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</si>
  <si>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</si>
  <si>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</si>
  <si>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</si>
  <si>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</si>
  <si>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</si>
  <si>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</si>
  <si>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</si>
  <si>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</si>
  <si>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* Начислено за содержание приборов учета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</si>
  <si>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</si>
  <si>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</si>
  <si>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</si>
  <si>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</si>
  <si>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</si>
  <si>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</si>
  <si>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</si>
  <si>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</si>
  <si>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</si>
  <si>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</si>
  <si>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</si>
  <si>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</si>
  <si>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</si>
  <si>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* Оплачено за содержание приборов учета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</si>
  <si>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</si>
  <si>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</si>
  <si>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</si>
  <si>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</si>
  <si>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освещение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</si>
  <si>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</si>
  <si>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</si>
  <si>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</si>
  <si>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</si>
  <si>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</si>
  <si>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</si>
  <si>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*техническое обслуживание лифта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</si>
  <si>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</si>
  <si>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</si>
  <si>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</si>
  <si>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</si>
  <si>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</si>
  <si>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</si>
  <si>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</si>
  <si>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</si>
  <si>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</si>
  <si>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</si>
  <si>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</si>
  <si>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</si>
  <si>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</si>
  <si>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</si>
  <si>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</si>
  <si>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</si>
  <si>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</si>
  <si>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</si>
  <si>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</si>
  <si>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</si>
  <si>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</si>
  <si>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</si>
  <si>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</si>
  <si>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</si>
  <si>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</si>
  <si>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</si>
  <si>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Расходы от доходов по размещению антены</t>
  </si>
  <si>
    <t>Остаток от доходов по размещению антены на 01.01.13г.</t>
  </si>
  <si>
    <t>Доходы за размещение антены за 2013 г.</t>
  </si>
  <si>
    <t xml:space="preserve">Установка водонагревателя
Ремонт откосов, 1,2 этажа 2го подъезда
</t>
  </si>
  <si>
    <t>Остаток от доходов по размещению антены на 01.01.14г.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</si>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</sst>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4" fontId="7" fillId="0" borderId="12" xfId="2" applyFont="1" applyFill="1" applyBorder="1" applyAlignment="1">
      <alignment horizontal="left" vertical="center" wrapText="1"/>
    </xf>
    <xf numFmtId="0" fontId="6" fillId="0" borderId="12" xfId="3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38" fontId="5" fillId="0" borderId="12" xfId="2" applyNumberFormat="1" applyFont="1" applyFill="1" applyBorder="1" applyAlignment="1">
      <alignment horizontal="right" vertical="center"/>
    </xf>
    <xf numFmtId="0" fontId="3" fillId="0" borderId="12" xfId="3" applyFont="1" applyFill="1" applyBorder="1" applyAlignment="1">
      <alignment horizontal="center" vertical="center" wrapText="1"/>
    </xf>
    <xf numFmtId="166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3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38" fontId="10" fillId="0" borderId="12" xfId="1" applyNumberFormat="1" applyFont="1" applyFill="1" applyBorder="1" applyAlignment="1">
      <alignment horizontal="center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 vertical="center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3" fillId="0" borderId="9" xfId="1" applyNumberFormat="1" applyFont="1" applyFill="1" applyBorder="1" applyAlignment="1">
      <alignment horizontal="left"/>
    </xf>
    <xf numFmtId="38" fontId="3" fillId="0" borderId="10" xfId="1" applyNumberFormat="1" applyFont="1" applyFill="1" applyBorder="1" applyAlignment="1">
      <alignment horizontal="left"/>
    </xf>
    <xf numFmtId="38" fontId="3" fillId="0" borderId="11" xfId="1" applyNumberFormat="1" applyFont="1" applyFill="1" applyBorder="1" applyAlignment="1">
      <alignment horizontal="left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/>
    </xf>
    <xf numFmtId="0" fontId="10" fillId="0" borderId="11" xfId="3" applyFont="1" applyBorder="1" applyAlignment="1">
      <alignment horizontal="center" vertical="top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 vertical="top" wrapText="1"/>
    </xf>
    <xf numFmtId="38" fontId="7" fillId="0" borderId="10" xfId="1" applyNumberFormat="1" applyFont="1" applyFill="1" applyBorder="1" applyAlignment="1">
      <alignment horizontal="left" vertical="top"/>
    </xf>
    <xf numFmtId="38" fontId="7" fillId="0" borderId="11" xfId="1" applyNumberFormat="1" applyFont="1" applyFill="1" applyBorder="1" applyAlignment="1">
      <alignment horizontal="left" vertical="top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"/>
  <sheetViews>
    <sheetView tabSelected="1" zoomScaleNormal="100" workbookViewId="0">
      <selection activeCell="D80" sqref="D1:D1048576"/>
    </sheetView>
  </sheetViews>
  <sheetFormatPr defaultRowHeight="12.75"/>
  <cols>
    <col min="1" max="1" width="10" style="57" customWidth="1"/>
    <col min="2" max="2" width="9.140625" style="1"/>
    <col min="3" max="3" width="64.85546875" style="1" customWidth="1"/>
    <col min="4" max="4" width="8" style="58" hidden="1" customWidth="1"/>
    <col min="5" max="5" width="13.28515625" style="4" customWidth="1"/>
    <col min="6" max="16384" width="9.140625" style="1"/>
  </cols>
  <sheetData>
    <row r="1" spans="1:5" ht="80.25" customHeight="1">
      <c r="A1" s="146" t="s">
        <v>0</v>
      </c>
      <c r="B1" s="146"/>
      <c r="C1" s="146"/>
      <c r="D1" s="146"/>
      <c r="E1" s="146"/>
    </row>
    <row r="2" spans="1:5" ht="12.75" customHeight="1">
      <c r="A2" s="147" t="s">
        <v>1</v>
      </c>
      <c r="B2" s="147"/>
      <c r="C2" s="2">
        <f>C3+C4</f>
        <v>4137.55</v>
      </c>
      <c r="D2" s="3"/>
    </row>
    <row r="3" spans="1:5" ht="12.75" customHeight="1">
      <c r="A3" s="148" t="s">
        <v>2</v>
      </c>
      <c r="B3" s="148"/>
      <c r="C3" s="5">
        <v>4137.55</v>
      </c>
      <c r="D3" s="3"/>
      <c r="E3" s="6"/>
    </row>
    <row r="4" spans="1:5" ht="12.75" customHeight="1">
      <c r="A4" s="148" t="s">
        <v>3</v>
      </c>
      <c r="B4" s="148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08" t="s">
        <v>4</v>
      </c>
      <c r="B6" s="109"/>
      <c r="C6" s="110"/>
      <c r="D6" s="149" t="s">
        <v>5</v>
      </c>
      <c r="E6" s="114">
        <f>E10+E13+E14+E21</f>
        <v>2583445.61</v>
      </c>
    </row>
    <row r="7" spans="1:5">
      <c r="A7" s="111"/>
      <c r="B7" s="112"/>
      <c r="C7" s="113"/>
      <c r="D7" s="150"/>
      <c r="E7" s="115"/>
    </row>
    <row r="8" spans="1:5" ht="12.75" customHeight="1">
      <c r="A8" s="140" t="s">
        <v>6</v>
      </c>
      <c r="B8" s="141"/>
      <c r="C8" s="141"/>
      <c r="D8" s="141"/>
      <c r="E8" s="142"/>
    </row>
    <row r="9" spans="1:5" ht="38.25" customHeight="1">
      <c r="A9" s="128" t="s">
        <v>7</v>
      </c>
      <c r="B9" s="129"/>
      <c r="C9" s="130"/>
      <c r="D9" s="10"/>
      <c r="E9" s="11">
        <v>587862.43000000005</v>
      </c>
    </row>
    <row r="10" spans="1:5" ht="12.75" customHeight="1">
      <c r="A10" s="64" t="s">
        <v>8</v>
      </c>
      <c r="B10" s="65"/>
      <c r="C10" s="66"/>
      <c r="D10" s="12"/>
      <c r="E10" s="13">
        <f>E9</f>
        <v>587862.43000000005</v>
      </c>
    </row>
    <row r="11" spans="1:5" ht="12.75" customHeight="1">
      <c r="A11" s="143" t="s">
        <v>9</v>
      </c>
      <c r="B11" s="144"/>
      <c r="C11" s="144"/>
      <c r="D11" s="144"/>
      <c r="E11" s="145"/>
    </row>
    <row r="12" spans="1:5" ht="25.5" customHeight="1">
      <c r="A12" s="128" t="s">
        <v>10</v>
      </c>
      <c r="B12" s="129"/>
      <c r="C12" s="130"/>
      <c r="D12" s="10"/>
      <c r="E12" s="11">
        <v>200588.54</v>
      </c>
    </row>
    <row r="13" spans="1:5" ht="12.75" customHeight="1">
      <c r="A13" s="64" t="s">
        <v>11</v>
      </c>
      <c r="B13" s="65"/>
      <c r="C13" s="66"/>
      <c r="D13" s="12"/>
      <c r="E13" s="13">
        <f>E12</f>
        <v>200588.54</v>
      </c>
    </row>
    <row r="14" spans="1:5">
      <c r="A14" s="131" t="s">
        <v>12</v>
      </c>
      <c r="B14" s="132"/>
      <c r="C14" s="133"/>
      <c r="D14" s="12"/>
      <c r="E14" s="13">
        <v>22342.560000000001</v>
      </c>
    </row>
    <row r="15" spans="1:5" ht="12.75" customHeight="1">
      <c r="A15" s="134" t="s">
        <v>13</v>
      </c>
      <c r="B15" s="135"/>
      <c r="C15" s="135"/>
      <c r="D15" s="135"/>
      <c r="E15" s="136"/>
    </row>
    <row r="16" spans="1:5" ht="12.75" customHeight="1">
      <c r="A16" s="14" t="s">
        <v>14</v>
      </c>
      <c r="B16" s="15"/>
      <c r="C16" s="15"/>
      <c r="D16" s="16"/>
      <c r="E16" s="11">
        <v>911168.1</v>
      </c>
    </row>
    <row r="17" spans="1:5" ht="12.75" customHeight="1">
      <c r="A17" s="14" t="s">
        <v>15</v>
      </c>
      <c r="B17" s="15"/>
      <c r="C17" s="15"/>
      <c r="D17" s="16"/>
      <c r="E17" s="11">
        <v>567861.49</v>
      </c>
    </row>
    <row r="18" spans="1:5" ht="12.75" customHeight="1">
      <c r="A18" s="14" t="s">
        <v>16</v>
      </c>
      <c r="B18" s="15"/>
      <c r="C18" s="15"/>
      <c r="D18" s="16"/>
      <c r="E18" s="11">
        <v>95681.46</v>
      </c>
    </row>
    <row r="19" spans="1:5" ht="12.75" customHeight="1">
      <c r="A19" s="14" t="s">
        <v>17</v>
      </c>
      <c r="B19" s="15"/>
      <c r="C19" s="15"/>
      <c r="D19" s="16"/>
      <c r="E19" s="11">
        <v>182892.76</v>
      </c>
    </row>
    <row r="20" spans="1:5" ht="12.75" customHeight="1">
      <c r="A20" s="14" t="s">
        <v>18</v>
      </c>
      <c r="B20" s="15"/>
      <c r="C20" s="15"/>
      <c r="D20" s="16"/>
      <c r="E20" s="11">
        <v>15048.27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1772652.0799999998</v>
      </c>
    </row>
    <row r="22" spans="1:5">
      <c r="A22" s="19"/>
      <c r="B22" s="20"/>
      <c r="C22" s="20"/>
      <c r="D22" s="21"/>
      <c r="E22" s="22"/>
    </row>
    <row r="23" spans="1:5" ht="12.75" customHeight="1">
      <c r="A23" s="108" t="s">
        <v>20</v>
      </c>
      <c r="B23" s="109"/>
      <c r="C23" s="110"/>
      <c r="D23" s="23"/>
      <c r="E23" s="114">
        <f>E27+E30+E31+E38</f>
        <v>2801036.4699999997</v>
      </c>
    </row>
    <row r="24" spans="1:5">
      <c r="A24" s="111"/>
      <c r="B24" s="112"/>
      <c r="C24" s="113"/>
      <c r="D24" s="24"/>
      <c r="E24" s="115"/>
    </row>
    <row r="25" spans="1:5" ht="12.75" customHeight="1">
      <c r="A25" s="93" t="s">
        <v>21</v>
      </c>
      <c r="B25" s="94"/>
      <c r="C25" s="94"/>
      <c r="D25" s="94"/>
      <c r="E25" s="95"/>
    </row>
    <row r="26" spans="1:5" s="26" customFormat="1" ht="27" customHeight="1">
      <c r="A26" s="137" t="s">
        <v>22</v>
      </c>
      <c r="B26" s="138"/>
      <c r="C26" s="139"/>
      <c r="D26" s="25"/>
      <c r="E26" s="11">
        <v>583891.11</v>
      </c>
    </row>
    <row r="27" spans="1:5" ht="12.75" customHeight="1">
      <c r="A27" s="64" t="s">
        <v>23</v>
      </c>
      <c r="B27" s="65"/>
      <c r="C27" s="66"/>
      <c r="D27" s="12"/>
      <c r="E27" s="13">
        <f>E26</f>
        <v>583891.11</v>
      </c>
    </row>
    <row r="28" spans="1:5" ht="12.75" customHeight="1">
      <c r="A28" s="93" t="s">
        <v>9</v>
      </c>
      <c r="B28" s="94"/>
      <c r="C28" s="94"/>
      <c r="D28" s="94"/>
      <c r="E28" s="95"/>
    </row>
    <row r="29" spans="1:5" ht="25.5" customHeight="1">
      <c r="A29" s="128" t="s">
        <v>24</v>
      </c>
      <c r="B29" s="129"/>
      <c r="C29" s="130"/>
      <c r="D29" s="10"/>
      <c r="E29" s="11">
        <v>201997.59</v>
      </c>
    </row>
    <row r="30" spans="1:5" ht="12.75" customHeight="1">
      <c r="A30" s="64" t="s">
        <v>25</v>
      </c>
      <c r="B30" s="65"/>
      <c r="C30" s="66"/>
      <c r="D30" s="12"/>
      <c r="E30" s="13">
        <f>E29</f>
        <v>201997.59</v>
      </c>
    </row>
    <row r="31" spans="1:5" ht="12.75" customHeight="1">
      <c r="A31" s="131" t="s">
        <v>26</v>
      </c>
      <c r="B31" s="132"/>
      <c r="C31" s="133"/>
      <c r="D31" s="12"/>
      <c r="E31" s="13">
        <v>16761.72</v>
      </c>
    </row>
    <row r="32" spans="1:5" ht="12.75" customHeight="1">
      <c r="A32" s="134" t="s">
        <v>13</v>
      </c>
      <c r="B32" s="135"/>
      <c r="C32" s="135"/>
      <c r="D32" s="135"/>
      <c r="E32" s="136"/>
    </row>
    <row r="33" spans="1:5" ht="12.75" customHeight="1">
      <c r="A33" s="119" t="s">
        <v>27</v>
      </c>
      <c r="B33" s="120"/>
      <c r="C33" s="121"/>
      <c r="D33" s="16"/>
      <c r="E33" s="11">
        <v>1077212.0900000001</v>
      </c>
    </row>
    <row r="34" spans="1:5" ht="12.75" customHeight="1">
      <c r="A34" s="119" t="s">
        <v>28</v>
      </c>
      <c r="B34" s="120"/>
      <c r="C34" s="121"/>
      <c r="D34" s="16"/>
      <c r="E34" s="11">
        <v>610771.14</v>
      </c>
    </row>
    <row r="35" spans="1:5" ht="12.75" customHeight="1">
      <c r="A35" s="119" t="s">
        <v>29</v>
      </c>
      <c r="B35" s="120"/>
      <c r="C35" s="121"/>
      <c r="D35" s="16"/>
      <c r="E35" s="11">
        <v>104832.71</v>
      </c>
    </row>
    <row r="36" spans="1:5" ht="12.75" customHeight="1">
      <c r="A36" s="119" t="s">
        <v>30</v>
      </c>
      <c r="B36" s="120"/>
      <c r="C36" s="121"/>
      <c r="D36" s="16"/>
      <c r="E36" s="11">
        <v>193344.41</v>
      </c>
    </row>
    <row r="37" spans="1:5" ht="12.75" customHeight="1">
      <c r="A37" s="122" t="s">
        <v>31</v>
      </c>
      <c r="B37" s="123"/>
      <c r="C37" s="124"/>
      <c r="D37" s="16"/>
      <c r="E37" s="11">
        <v>12225.7</v>
      </c>
    </row>
    <row r="38" spans="1:5" s="18" customFormat="1" ht="12.75" customHeight="1">
      <c r="A38" s="125" t="s">
        <v>32</v>
      </c>
      <c r="B38" s="126"/>
      <c r="C38" s="127"/>
      <c r="D38" s="16"/>
      <c r="E38" s="13">
        <f>SUM(E33:E37)</f>
        <v>1998386.0499999998</v>
      </c>
    </row>
    <row r="39" spans="1:5" ht="12.75" customHeight="1">
      <c r="A39" s="64" t="s">
        <v>33</v>
      </c>
      <c r="B39" s="65"/>
      <c r="C39" s="66"/>
      <c r="D39" s="12"/>
      <c r="E39" s="27">
        <f>E23/E6</f>
        <v>1.0842250594159015</v>
      </c>
    </row>
    <row r="40" spans="1:5" s="32" customFormat="1">
      <c r="A40" s="28"/>
      <c r="B40" s="29"/>
      <c r="C40" s="29"/>
      <c r="D40" s="30"/>
      <c r="E40" s="31"/>
    </row>
    <row r="41" spans="1:5" s="33" customFormat="1" ht="12.75" customHeight="1">
      <c r="A41" s="108" t="s">
        <v>34</v>
      </c>
      <c r="B41" s="109"/>
      <c r="C41" s="110"/>
      <c r="D41" s="23"/>
      <c r="E41" s="114">
        <f>E55+E59+E64+E68</f>
        <v>2691087.7708000001</v>
      </c>
    </row>
    <row r="42" spans="1:5" s="33" customFormat="1">
      <c r="A42" s="111"/>
      <c r="B42" s="112"/>
      <c r="C42" s="113"/>
      <c r="D42" s="24"/>
      <c r="E42" s="115"/>
    </row>
    <row r="43" spans="1:5" s="33" customFormat="1" ht="12.75" customHeight="1">
      <c r="A43" s="93" t="s">
        <v>21</v>
      </c>
      <c r="B43" s="94"/>
      <c r="C43" s="94"/>
      <c r="D43" s="94"/>
      <c r="E43" s="95"/>
    </row>
    <row r="44" spans="1:5" s="33" customFormat="1" ht="14.25" customHeight="1">
      <c r="A44" s="116" t="s">
        <v>35</v>
      </c>
      <c r="B44" s="117"/>
      <c r="C44" s="118"/>
      <c r="D44" s="34">
        <f>SUM(D45:D54)</f>
        <v>11.84</v>
      </c>
      <c r="E44" s="35"/>
    </row>
    <row r="45" spans="1:5" s="33" customFormat="1" ht="12.75" customHeight="1">
      <c r="A45" s="96" t="s">
        <v>36</v>
      </c>
      <c r="B45" s="97"/>
      <c r="C45" s="98"/>
      <c r="D45" s="36">
        <v>0.31</v>
      </c>
      <c r="E45" s="11">
        <v>15391.668</v>
      </c>
    </row>
    <row r="46" spans="1:5" s="33" customFormat="1" ht="12.75" customHeight="1">
      <c r="A46" s="96" t="s">
        <v>37</v>
      </c>
      <c r="B46" s="97"/>
      <c r="C46" s="98"/>
      <c r="D46" s="36">
        <v>2.06</v>
      </c>
      <c r="E46" s="11">
        <v>102280.11900000001</v>
      </c>
    </row>
    <row r="47" spans="1:5" s="33" customFormat="1" ht="12.75" customHeight="1">
      <c r="A47" s="79" t="s">
        <v>38</v>
      </c>
      <c r="B47" s="80"/>
      <c r="C47" s="81"/>
      <c r="D47" s="36">
        <v>2.75</v>
      </c>
      <c r="E47" s="11">
        <v>136538.99299999999</v>
      </c>
    </row>
    <row r="48" spans="1:5" s="33" customFormat="1" ht="12.75" customHeight="1">
      <c r="A48" s="96" t="s">
        <v>39</v>
      </c>
      <c r="B48" s="97"/>
      <c r="C48" s="98"/>
      <c r="D48" s="36">
        <v>0.15</v>
      </c>
      <c r="E48" s="11">
        <v>7447.5810000000001</v>
      </c>
    </row>
    <row r="49" spans="1:5" s="33" customFormat="1" ht="12.75" customHeight="1">
      <c r="A49" s="96" t="s">
        <v>40</v>
      </c>
      <c r="B49" s="97"/>
      <c r="C49" s="98"/>
      <c r="D49" s="36">
        <v>0.87</v>
      </c>
      <c r="E49" s="11">
        <v>43195.972000000002</v>
      </c>
    </row>
    <row r="50" spans="1:5" s="33" customFormat="1" ht="12.75" customHeight="1">
      <c r="A50" s="96" t="s">
        <v>41</v>
      </c>
      <c r="B50" s="97"/>
      <c r="C50" s="98"/>
      <c r="D50" s="36">
        <v>1.6</v>
      </c>
      <c r="E50" s="11">
        <v>79440.869000000006</v>
      </c>
    </row>
    <row r="51" spans="1:5" s="33" customFormat="1" ht="12.75" customHeight="1">
      <c r="A51" s="105" t="s">
        <v>42</v>
      </c>
      <c r="B51" s="106"/>
      <c r="C51" s="107"/>
      <c r="D51" s="37">
        <v>0.53</v>
      </c>
      <c r="E51" s="11">
        <v>26314.788</v>
      </c>
    </row>
    <row r="52" spans="1:5" s="33" customFormat="1" ht="12.75" customHeight="1">
      <c r="A52" s="96" t="s">
        <v>43</v>
      </c>
      <c r="B52" s="97"/>
      <c r="C52" s="98"/>
      <c r="D52" s="37">
        <v>0.9</v>
      </c>
      <c r="E52" s="11">
        <v>44685.489000000001</v>
      </c>
    </row>
    <row r="53" spans="1:5" s="33" customFormat="1" ht="12.75" customHeight="1">
      <c r="A53" s="96" t="s">
        <v>44</v>
      </c>
      <c r="B53" s="97"/>
      <c r="C53" s="98"/>
      <c r="D53" s="36">
        <v>1.4</v>
      </c>
      <c r="E53" s="11">
        <v>69510.759999999995</v>
      </c>
    </row>
    <row r="54" spans="1:5" s="33" customFormat="1" ht="12.75" customHeight="1">
      <c r="A54" s="79" t="s">
        <v>45</v>
      </c>
      <c r="B54" s="80"/>
      <c r="C54" s="81"/>
      <c r="D54" s="37">
        <v>1.27</v>
      </c>
      <c r="E54" s="11">
        <v>63056.19</v>
      </c>
    </row>
    <row r="55" spans="1:5" ht="12.75" customHeight="1">
      <c r="A55" s="99" t="s">
        <v>46</v>
      </c>
      <c r="B55" s="100"/>
      <c r="C55" s="101"/>
      <c r="D55" s="38"/>
      <c r="E55" s="13">
        <f>SUM(E44:E54)</f>
        <v>587862.429</v>
      </c>
    </row>
    <row r="56" spans="1:5" ht="12.75" customHeight="1">
      <c r="A56" s="93" t="s">
        <v>9</v>
      </c>
      <c r="B56" s="94"/>
      <c r="C56" s="94"/>
      <c r="D56" s="94"/>
      <c r="E56" s="95"/>
    </row>
    <row r="57" spans="1:5">
      <c r="A57" s="102" t="s">
        <v>47</v>
      </c>
      <c r="B57" s="103"/>
      <c r="C57" s="104"/>
      <c r="D57" s="39">
        <v>4.04</v>
      </c>
      <c r="E57" s="13">
        <v>246025.693</v>
      </c>
    </row>
    <row r="58" spans="1:5" ht="12.75" customHeight="1">
      <c r="A58" s="79" t="s">
        <v>45</v>
      </c>
      <c r="B58" s="80"/>
      <c r="C58" s="81"/>
      <c r="D58" s="40"/>
      <c r="E58" s="11">
        <f>12%*E12</f>
        <v>24070.624800000001</v>
      </c>
    </row>
    <row r="59" spans="1:5" ht="12.75" customHeight="1">
      <c r="A59" s="64" t="s">
        <v>48</v>
      </c>
      <c r="B59" s="65"/>
      <c r="C59" s="66"/>
      <c r="D59" s="39"/>
      <c r="E59" s="13">
        <f>SUM(E57:E58)</f>
        <v>270096.31780000002</v>
      </c>
    </row>
    <row r="60" spans="1:5" ht="14.25" customHeight="1">
      <c r="A60" s="67" t="s">
        <v>49</v>
      </c>
      <c r="B60" s="68"/>
      <c r="C60" s="68"/>
      <c r="D60" s="68"/>
      <c r="E60" s="69"/>
    </row>
    <row r="61" spans="1:5" ht="12.75" customHeight="1">
      <c r="A61" s="79" t="s">
        <v>50</v>
      </c>
      <c r="B61" s="80"/>
      <c r="C61" s="81"/>
      <c r="D61" s="39">
        <v>0.9</v>
      </c>
      <c r="E61" s="11">
        <f>D61*C3*6</f>
        <v>22342.77</v>
      </c>
    </row>
    <row r="62" spans="1:5" ht="12.75" customHeight="1">
      <c r="A62" s="41" t="s">
        <v>51</v>
      </c>
      <c r="B62" s="42"/>
      <c r="C62" s="43"/>
      <c r="D62" s="44"/>
      <c r="E62" s="11">
        <v>0</v>
      </c>
    </row>
    <row r="63" spans="1:5" ht="12.75" customHeight="1">
      <c r="A63" s="79" t="s">
        <v>45</v>
      </c>
      <c r="B63" s="80"/>
      <c r="C63" s="81"/>
      <c r="D63" s="45"/>
      <c r="E63" s="11">
        <f>E61*0.12</f>
        <v>2681.1324</v>
      </c>
    </row>
    <row r="64" spans="1:5" ht="12.75" customHeight="1">
      <c r="A64" s="64" t="s">
        <v>52</v>
      </c>
      <c r="B64" s="65"/>
      <c r="C64" s="66"/>
      <c r="D64" s="12"/>
      <c r="E64" s="13">
        <f>SUM(E61:E63)</f>
        <v>25023.902399999999</v>
      </c>
    </row>
    <row r="65" spans="1:5" ht="12.75" customHeight="1">
      <c r="A65" s="86" t="s">
        <v>53</v>
      </c>
      <c r="B65" s="87"/>
      <c r="C65" s="87"/>
      <c r="D65" s="87"/>
      <c r="E65" s="88"/>
    </row>
    <row r="66" spans="1:5" ht="12.75" customHeight="1">
      <c r="A66" s="89" t="s">
        <v>54</v>
      </c>
      <c r="B66" s="90"/>
      <c r="C66" s="91"/>
      <c r="D66" s="46"/>
      <c r="E66" s="13">
        <f>E21</f>
        <v>1772652.0799999998</v>
      </c>
    </row>
    <row r="67" spans="1:5" ht="12.75" customHeight="1">
      <c r="A67" s="89" t="s">
        <v>55</v>
      </c>
      <c r="B67" s="90"/>
      <c r="C67" s="91"/>
      <c r="D67" s="46"/>
      <c r="E67" s="47">
        <f>E66*0.02</f>
        <v>35453.041599999997</v>
      </c>
    </row>
    <row r="68" spans="1:5" ht="12.75" customHeight="1">
      <c r="A68" s="92" t="s">
        <v>56</v>
      </c>
      <c r="B68" s="92"/>
      <c r="C68" s="92"/>
      <c r="D68" s="48"/>
      <c r="E68" s="49">
        <f>E66+E67</f>
        <v>1808105.1215999997</v>
      </c>
    </row>
    <row r="69" spans="1:5">
      <c r="A69" s="50"/>
      <c r="B69" s="51"/>
      <c r="C69" s="51"/>
      <c r="D69" s="52"/>
      <c r="E69" s="22"/>
    </row>
    <row r="70" spans="1:5" ht="29.25" customHeight="1">
      <c r="A70" s="93" t="s">
        <v>57</v>
      </c>
      <c r="B70" s="94"/>
      <c r="C70" s="94"/>
      <c r="D70" s="94"/>
      <c r="E70" s="95"/>
    </row>
    <row r="71" spans="1:5" ht="12.75" customHeight="1">
      <c r="A71" s="70" t="s">
        <v>58</v>
      </c>
      <c r="B71" s="71"/>
      <c r="C71" s="82"/>
      <c r="D71" s="53"/>
      <c r="E71" s="13">
        <f>E10-E55</f>
        <v>1.0000000474974513E-3</v>
      </c>
    </row>
    <row r="72" spans="1:5" ht="12.75" customHeight="1">
      <c r="A72" s="70" t="s">
        <v>59</v>
      </c>
      <c r="B72" s="71"/>
      <c r="C72" s="82"/>
      <c r="D72" s="53"/>
      <c r="E72" s="54">
        <f>E13-E59</f>
        <v>-69507.777800000011</v>
      </c>
    </row>
    <row r="73" spans="1:5" ht="12.75" customHeight="1">
      <c r="A73" s="70" t="s">
        <v>60</v>
      </c>
      <c r="B73" s="71"/>
      <c r="C73" s="82"/>
      <c r="D73" s="53"/>
      <c r="E73" s="54">
        <v>-20421</v>
      </c>
    </row>
    <row r="74" spans="1:5" ht="12.75" customHeight="1">
      <c r="A74" s="70" t="s">
        <v>61</v>
      </c>
      <c r="B74" s="71"/>
      <c r="C74" s="82"/>
      <c r="D74" s="53"/>
      <c r="E74" s="54">
        <f>E73+E72</f>
        <v>-89928.777800000011</v>
      </c>
    </row>
    <row r="75" spans="1:5" s="55" customFormat="1">
      <c r="A75" s="83" t="s">
        <v>62</v>
      </c>
      <c r="B75" s="84"/>
      <c r="C75" s="85"/>
      <c r="D75" s="12"/>
      <c r="E75" s="13">
        <f>E23-E6</f>
        <v>217590.85999999987</v>
      </c>
    </row>
    <row r="76" spans="1:5">
      <c r="A76" s="70" t="s">
        <v>63</v>
      </c>
      <c r="B76" s="71"/>
      <c r="C76" s="72"/>
      <c r="D76" s="56"/>
      <c r="E76" s="54">
        <v>-1025994.17</v>
      </c>
    </row>
    <row r="77" spans="1:5">
      <c r="A77" s="70" t="s">
        <v>64</v>
      </c>
      <c r="B77" s="71"/>
      <c r="C77" s="72"/>
      <c r="D77" s="56"/>
      <c r="E77" s="54">
        <f>E75+E76</f>
        <v>-808403.31000000017</v>
      </c>
    </row>
    <row r="78" spans="1:5">
      <c r="E78" s="59"/>
    </row>
    <row r="79" spans="1:5">
      <c r="A79" s="67" t="s">
        <v>65</v>
      </c>
      <c r="B79" s="68"/>
      <c r="C79" s="68"/>
      <c r="D79" s="68"/>
      <c r="E79" s="69"/>
    </row>
    <row r="80" spans="1:5" s="18" customFormat="1" ht="12.75" customHeight="1">
      <c r="A80" s="70" t="s">
        <v>66</v>
      </c>
      <c r="B80" s="71"/>
      <c r="C80" s="72"/>
      <c r="D80" s="60"/>
      <c r="E80" s="54">
        <v>-17101.68</v>
      </c>
    </row>
    <row r="81" spans="1:5">
      <c r="A81" s="73" t="s">
        <v>67</v>
      </c>
      <c r="B81" s="74"/>
      <c r="C81" s="75"/>
      <c r="D81" s="60"/>
      <c r="E81" s="13">
        <f>9150*12</f>
        <v>109800</v>
      </c>
    </row>
    <row r="82" spans="1:5" ht="12.75" customHeight="1">
      <c r="A82" s="76" t="s">
        <v>68</v>
      </c>
      <c r="B82" s="77"/>
      <c r="C82" s="78"/>
      <c r="D82" s="60"/>
      <c r="E82" s="11">
        <v>84072</v>
      </c>
    </row>
    <row r="83" spans="1:5" ht="12.75" customHeight="1">
      <c r="A83" s="79" t="s">
        <v>45</v>
      </c>
      <c r="B83" s="80"/>
      <c r="C83" s="81"/>
      <c r="D83" s="45"/>
      <c r="E83" s="11">
        <f>E81*0.12</f>
        <v>13176</v>
      </c>
    </row>
    <row r="84" spans="1:5" ht="12.75" customHeight="1">
      <c r="A84" s="64" t="s">
        <v>56</v>
      </c>
      <c r="B84" s="65"/>
      <c r="C84" s="66"/>
      <c r="D84" s="45"/>
      <c r="E84" s="13">
        <f>E82+E83</f>
        <v>97248</v>
      </c>
    </row>
    <row r="85" spans="1:5" ht="12.75" customHeight="1">
      <c r="A85" s="64" t="s">
        <v>69</v>
      </c>
      <c r="B85" s="65"/>
      <c r="C85" s="66"/>
      <c r="D85" s="12"/>
      <c r="E85" s="54">
        <f>E80+E81-E84</f>
        <v>-4549.679999999993</v>
      </c>
    </row>
    <row r="86" spans="1:5">
      <c r="E86" s="61"/>
    </row>
    <row r="87" spans="1:5">
      <c r="A87" s="1" t="s">
        <v>70</v>
      </c>
      <c r="E87" s="151" t="s">
        <v>71</v>
      </c>
    </row>
    <row r="88" spans="1:5">
      <c r="A88" s="62"/>
      <c r="B88" s="62"/>
      <c r="C88" s="62"/>
      <c r="E88" s="152"/>
    </row>
    <row r="89" spans="1:5">
      <c r="A89" s="1" t="s">
        <v>72</v>
      </c>
      <c r="E89" s="151" t="s">
        <v>73</v>
      </c>
    </row>
    <row r="90" spans="1:5">
      <c r="A90" s="1"/>
      <c r="E90" s="59"/>
    </row>
    <row r="91" spans="1:5">
      <c r="A91" s="1"/>
      <c r="B91" s="18" t="s">
        <v>74</v>
      </c>
      <c r="C91" s="18"/>
      <c r="E91" s="63"/>
    </row>
    <row r="92" spans="1:5">
      <c r="A92" s="1" t="s">
        <v>75</v>
      </c>
      <c r="E92" s="63"/>
    </row>
    <row r="93" spans="1:5" ht="14.25" customHeight="1">
      <c r="A93" s="1" t="s">
        <v>76</v>
      </c>
      <c r="E93" s="63"/>
    </row>
  </sheetData>
  <mergeCells count="74">
    <mergeCell ref="A1:E1"/>
    <mergeCell ref="A2:B2"/>
    <mergeCell ref="A3:B3"/>
    <mergeCell ref="A4:B4"/>
    <mergeCell ref="A6:C7"/>
    <mergeCell ref="D6:D7"/>
    <mergeCell ref="E6:E7"/>
    <mergeCell ref="A26:C26"/>
    <mergeCell ref="A8:E8"/>
    <mergeCell ref="A9:C9"/>
    <mergeCell ref="A10:C10"/>
    <mergeCell ref="A11:E11"/>
    <mergeCell ref="A12:C12"/>
    <mergeCell ref="A13:C13"/>
    <mergeCell ref="A14:C14"/>
    <mergeCell ref="A15:E15"/>
    <mergeCell ref="A23:C24"/>
    <mergeCell ref="E23:E24"/>
    <mergeCell ref="A25:E25"/>
    <mergeCell ref="A38:C38"/>
    <mergeCell ref="A27:C27"/>
    <mergeCell ref="A28:E28"/>
    <mergeCell ref="A29:C29"/>
    <mergeCell ref="A30:C30"/>
    <mergeCell ref="A31:C31"/>
    <mergeCell ref="A32:E32"/>
    <mergeCell ref="A33:C33"/>
    <mergeCell ref="A34:C34"/>
    <mergeCell ref="A35:C35"/>
    <mergeCell ref="A36:C36"/>
    <mergeCell ref="A37:C37"/>
    <mergeCell ref="A51:C51"/>
    <mergeCell ref="A39:C39"/>
    <mergeCell ref="A41:C42"/>
    <mergeCell ref="E41:E42"/>
    <mergeCell ref="A43:E43"/>
    <mergeCell ref="A44:C44"/>
    <mergeCell ref="A45:C45"/>
    <mergeCell ref="A46:C46"/>
    <mergeCell ref="A47:C47"/>
    <mergeCell ref="A48:C48"/>
    <mergeCell ref="A49:C49"/>
    <mergeCell ref="A50:C50"/>
    <mergeCell ref="A64:C64"/>
    <mergeCell ref="A52:C52"/>
    <mergeCell ref="A53:C53"/>
    <mergeCell ref="A54:C54"/>
    <mergeCell ref="A55:C55"/>
    <mergeCell ref="A56:E56"/>
    <mergeCell ref="A57:C57"/>
    <mergeCell ref="A58:C58"/>
    <mergeCell ref="A59:C59"/>
    <mergeCell ref="A60:E60"/>
    <mergeCell ref="A61:C61"/>
    <mergeCell ref="A63:C63"/>
    <mergeCell ref="A77:C77"/>
    <mergeCell ref="A65:E65"/>
    <mergeCell ref="A66:C66"/>
    <mergeCell ref="A67:C67"/>
    <mergeCell ref="A68:C68"/>
    <mergeCell ref="A70:E70"/>
    <mergeCell ref="A71:C71"/>
    <mergeCell ref="A72:C72"/>
    <mergeCell ref="A73:C73"/>
    <mergeCell ref="A74:C74"/>
    <mergeCell ref="A75:C75"/>
    <mergeCell ref="A76:C76"/>
    <mergeCell ref="A85:C85"/>
    <mergeCell ref="A79:E79"/>
    <mergeCell ref="A80:C80"/>
    <mergeCell ref="A81:C81"/>
    <mergeCell ref="A82:C82"/>
    <mergeCell ref="A83:C83"/>
    <mergeCell ref="A84:C84"/>
  </mergeCells>
  <printOptions horizontalCentered="1"/>
  <pageMargins left="0.35433070866141736" right="0.35433070866141736" top="0.2755905511811023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21</vt:lpstr>
      <vt:lpstr>Лист1</vt:lpstr>
      <vt:lpstr>Лист2</vt:lpstr>
      <vt:lpstr>Лист3</vt:lpstr>
      <vt:lpstr>'21'!Область_печати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2014-02-06T06:54:04Z</dcterms:modified>
</cp:coreProperties>
</file>