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32" sheetId="4" r:id="rId1"/>
  </sheets>
  <externalReferences>
    <externalReference r:id="rId2"/>
    <externalReference r:id="rId3"/>
  </externalReferences>
  <definedNames>
    <definedName name="_xlnm.Print_Area" localSheetId="0">'32'!$A$1:$E$85</definedName>
  </definedNames>
  <calcPr calcId="125725"/>
</workbook>
</file>

<file path=xl/calcChain.xml><?xml version="1.0" encoding="utf-8"?>
<calcChain xmlns="http://schemas.openxmlformats.org/spreadsheetml/2006/main">
  <c r="E75" i="4"/>
  <c r="E72"/>
  <c r="E60"/>
  <c r="E62" s="1"/>
  <c r="E58"/>
  <c r="E57"/>
  <c r="E54"/>
  <c r="D44"/>
  <c r="E38"/>
  <c r="E31"/>
  <c r="E27"/>
  <c r="E23" s="1"/>
  <c r="E21"/>
  <c r="E65" s="1"/>
  <c r="E14"/>
  <c r="E71" s="1"/>
  <c r="E73" s="1"/>
  <c r="E10"/>
  <c r="E70" s="1"/>
  <c r="C2"/>
  <c r="E66" l="1"/>
  <c r="E67" s="1"/>
  <c r="E39"/>
  <c r="E6"/>
  <c r="E74" s="1"/>
  <c r="E76" s="1"/>
  <c r="E63"/>
  <c r="E41" l="1"/>
</calcChain>
</file>

<file path=xl/sharedStrings.xml><?xml version="1.0" encoding="utf-8"?>
<sst xmlns="http://schemas.openxmlformats.org/spreadsheetml/2006/main" count="77" uniqueCount="71">
  <si>
    <r>
      <t xml:space="preserve">Отчет о начислении, поступлении и расходовании денежных средств  за 2013 г.
</t>
    </r>
    <r>
      <rPr>
        <b/>
        <u/>
        <sz val="10"/>
        <rFont val="Arial"/>
        <family val="2"/>
        <charset val="204"/>
      </rPr>
      <t>мкр. Зеленый, дом 32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</si>
  <si>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</si>
  <si>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</si>
  <si>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</si>
  <si>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</si>
  <si>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</si>
  <si>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</si>
  <si>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</si>
  <si>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</si>
  <si>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</si>
  <si>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</si>
  <si>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</si>
  <si>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</si>
  <si>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</si>
  <si>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</si>
  <si>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</si>
  <si>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</si>
  <si>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</si>
  <si>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</si>
  <si>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</si>
  <si>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</si>
  <si>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</si>
  <si>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</si>
  <si>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</si>
  <si>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</si>
  <si>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</si>
  <si>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</si>
  <si>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</si>
  <si>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</si>
  <si>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</si>
  <si>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</si>
  <si>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освещение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</si>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</sst>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left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12" fillId="0" borderId="12" xfId="3" applyNumberFormat="1" applyFont="1" applyFill="1" applyBorder="1" applyAlignment="1">
      <alignment horizontal="right" vertical="center"/>
    </xf>
    <xf numFmtId="164" fontId="7" fillId="0" borderId="12" xfId="2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right" vertical="center"/>
    </xf>
    <xf numFmtId="167" fontId="10" fillId="0" borderId="10" xfId="1" applyNumberFormat="1" applyFont="1" applyFill="1" applyBorder="1" applyAlignment="1">
      <alignment horizontal="center" vertical="center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6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5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2/&#1054;&#1090;&#1095;&#1077;&#1090;&#1099;%20&#1087;&#1086;%20&#1076;&#1086;&#1084;&#1072;&#1084;%20&#1076;&#1083;&#1103;%20&#1089;&#1072;&#1081;&#1090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ец 2-в"/>
      <sheetName val="кабель, реклама"/>
      <sheetName val="шаблон (3)"/>
      <sheetName val="шаблон"/>
      <sheetName val="сводная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7">
          <cell r="E97">
            <v>-74457.873599999992</v>
          </cell>
        </row>
      </sheetData>
      <sheetData sheetId="6">
        <row r="97">
          <cell r="E97">
            <v>64119.183199999985</v>
          </cell>
        </row>
      </sheetData>
      <sheetData sheetId="7">
        <row r="97">
          <cell r="E97">
            <v>23140.823199999999</v>
          </cell>
        </row>
      </sheetData>
      <sheetData sheetId="8">
        <row r="97">
          <cell r="E97">
            <v>-150206.32319999998</v>
          </cell>
        </row>
      </sheetData>
      <sheetData sheetId="9">
        <row r="97">
          <cell r="E97">
            <v>36509.332600729045</v>
          </cell>
        </row>
      </sheetData>
      <sheetData sheetId="10">
        <row r="97">
          <cell r="E97">
            <v>-405.39000000001397</v>
          </cell>
        </row>
      </sheetData>
      <sheetData sheetId="11">
        <row r="97">
          <cell r="E97">
            <v>-30515.398400000005</v>
          </cell>
        </row>
      </sheetData>
      <sheetData sheetId="12">
        <row r="97">
          <cell r="E97">
            <v>-165742.48000000004</v>
          </cell>
        </row>
      </sheetData>
      <sheetData sheetId="13">
        <row r="98">
          <cell r="E98">
            <v>-64768</v>
          </cell>
        </row>
      </sheetData>
      <sheetData sheetId="14">
        <row r="99">
          <cell r="E99">
            <v>123800.07999999999</v>
          </cell>
        </row>
      </sheetData>
      <sheetData sheetId="15">
        <row r="101">
          <cell r="E101">
            <v>-17101.679999999993</v>
          </cell>
        </row>
      </sheetData>
      <sheetData sheetId="16">
        <row r="97">
          <cell r="E97">
            <v>-22358.504799999995</v>
          </cell>
        </row>
      </sheetData>
      <sheetData sheetId="17">
        <row r="97">
          <cell r="E97">
            <v>-66030</v>
          </cell>
        </row>
      </sheetData>
      <sheetData sheetId="18">
        <row r="97">
          <cell r="E97">
            <v>7787.6300000000047</v>
          </cell>
        </row>
      </sheetData>
      <sheetData sheetId="19">
        <row r="97">
          <cell r="E97">
            <v>59941.114399999991</v>
          </cell>
        </row>
      </sheetData>
      <sheetData sheetId="20">
        <row r="97">
          <cell r="E97">
            <v>-76882</v>
          </cell>
        </row>
      </sheetData>
      <sheetData sheetId="21">
        <row r="95">
          <cell r="E95">
            <v>-262171.67000000004</v>
          </cell>
        </row>
      </sheetData>
      <sheetData sheetId="22">
        <row r="97">
          <cell r="E97">
            <v>-7702.680000000013</v>
          </cell>
        </row>
      </sheetData>
      <sheetData sheetId="23">
        <row r="97">
          <cell r="E97">
            <v>-46269.100800000015</v>
          </cell>
        </row>
      </sheetData>
      <sheetData sheetId="24">
        <row r="97">
          <cell r="E97">
            <v>51743.960000000006</v>
          </cell>
        </row>
      </sheetData>
      <sheetData sheetId="25">
        <row r="97">
          <cell r="E97">
            <v>-82664</v>
          </cell>
        </row>
      </sheetData>
      <sheetData sheetId="26">
        <row r="97">
          <cell r="E97">
            <v>15307</v>
          </cell>
        </row>
      </sheetData>
      <sheetData sheetId="27">
        <row r="97">
          <cell r="E97">
            <v>46923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  <row r="23">
          <cell r="Y23">
            <v>782789.17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64" zoomScaleNormal="100" workbookViewId="0">
      <selection activeCell="D65" sqref="D1:D1048576"/>
    </sheetView>
  </sheetViews>
  <sheetFormatPr defaultRowHeight="12.75"/>
  <cols>
    <col min="1" max="1" width="10" style="60" customWidth="1"/>
    <col min="2" max="2" width="9.140625" style="1"/>
    <col min="3" max="3" width="63.42578125" style="1" customWidth="1"/>
    <col min="4" max="4" width="8" style="61" hidden="1" customWidth="1"/>
    <col min="5" max="5" width="13.28515625" style="4" customWidth="1"/>
    <col min="6" max="16384" width="9.140625" style="1"/>
  </cols>
  <sheetData>
    <row r="1" spans="1:5" ht="80.25" customHeight="1">
      <c r="A1" s="142" t="s">
        <v>0</v>
      </c>
      <c r="B1" s="142"/>
      <c r="C1" s="142"/>
      <c r="D1" s="142"/>
      <c r="E1" s="142"/>
    </row>
    <row r="2" spans="1:5" ht="12.75" customHeight="1">
      <c r="A2" s="143" t="s">
        <v>1</v>
      </c>
      <c r="B2" s="143"/>
      <c r="C2" s="2">
        <f>C3+C4</f>
        <v>2845.99</v>
      </c>
      <c r="D2" s="3"/>
    </row>
    <row r="3" spans="1:5" ht="12.75" customHeight="1">
      <c r="A3" s="144" t="s">
        <v>2</v>
      </c>
      <c r="B3" s="144"/>
      <c r="C3" s="5">
        <v>2845.99</v>
      </c>
      <c r="D3" s="3"/>
      <c r="E3" s="6"/>
    </row>
    <row r="4" spans="1:5" ht="12.75" customHeight="1">
      <c r="A4" s="144" t="s">
        <v>3</v>
      </c>
      <c r="B4" s="144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4" t="s">
        <v>4</v>
      </c>
      <c r="B6" s="105"/>
      <c r="C6" s="106"/>
      <c r="D6" s="145" t="s">
        <v>5</v>
      </c>
      <c r="E6" s="110">
        <f>E10+E11+E14+E21</f>
        <v>1690045.73</v>
      </c>
    </row>
    <row r="7" spans="1:5">
      <c r="A7" s="107"/>
      <c r="B7" s="108"/>
      <c r="C7" s="109"/>
      <c r="D7" s="146"/>
      <c r="E7" s="111"/>
    </row>
    <row r="8" spans="1:5" ht="12.75" customHeight="1">
      <c r="A8" s="136" t="s">
        <v>6</v>
      </c>
      <c r="B8" s="137"/>
      <c r="C8" s="137"/>
      <c r="D8" s="137"/>
      <c r="E8" s="138"/>
    </row>
    <row r="9" spans="1:5" ht="38.25" customHeight="1">
      <c r="A9" s="127" t="s">
        <v>7</v>
      </c>
      <c r="B9" s="128"/>
      <c r="C9" s="129"/>
      <c r="D9" s="10"/>
      <c r="E9" s="11">
        <v>281070.42</v>
      </c>
    </row>
    <row r="10" spans="1:5" ht="12.75" customHeight="1">
      <c r="A10" s="80" t="s">
        <v>8</v>
      </c>
      <c r="B10" s="81"/>
      <c r="C10" s="82"/>
      <c r="D10" s="12"/>
      <c r="E10" s="13">
        <f>E9</f>
        <v>281070.42</v>
      </c>
    </row>
    <row r="11" spans="1:5">
      <c r="A11" s="124" t="s">
        <v>9</v>
      </c>
      <c r="B11" s="125"/>
      <c r="C11" s="126"/>
      <c r="D11" s="12"/>
      <c r="E11" s="13">
        <v>15276.42</v>
      </c>
    </row>
    <row r="12" spans="1:5" ht="12.75" customHeight="1">
      <c r="A12" s="139" t="s">
        <v>10</v>
      </c>
      <c r="B12" s="140"/>
      <c r="C12" s="140"/>
      <c r="D12" s="140"/>
      <c r="E12" s="141"/>
    </row>
    <row r="13" spans="1:5" ht="25.5" customHeight="1">
      <c r="A13" s="127" t="s">
        <v>11</v>
      </c>
      <c r="B13" s="128"/>
      <c r="C13" s="129"/>
      <c r="D13" s="10"/>
      <c r="E13" s="11">
        <v>137973.85</v>
      </c>
    </row>
    <row r="14" spans="1:5" ht="12.75" customHeight="1">
      <c r="A14" s="80" t="s">
        <v>12</v>
      </c>
      <c r="B14" s="81"/>
      <c r="C14" s="82"/>
      <c r="D14" s="12"/>
      <c r="E14" s="13">
        <f>E13</f>
        <v>137973.85</v>
      </c>
    </row>
    <row r="15" spans="1:5" ht="12.75" customHeight="1">
      <c r="A15" s="130" t="s">
        <v>13</v>
      </c>
      <c r="B15" s="131"/>
      <c r="C15" s="131"/>
      <c r="D15" s="131"/>
      <c r="E15" s="132"/>
    </row>
    <row r="16" spans="1:5" ht="12.75" customHeight="1">
      <c r="A16" s="14" t="s">
        <v>14</v>
      </c>
      <c r="B16" s="15"/>
      <c r="C16" s="15"/>
      <c r="D16" s="16"/>
      <c r="E16" s="11">
        <v>620267.07999999996</v>
      </c>
    </row>
    <row r="17" spans="1:5" ht="12.75" customHeight="1">
      <c r="A17" s="14" t="s">
        <v>15</v>
      </c>
      <c r="B17" s="15"/>
      <c r="C17" s="15"/>
      <c r="D17" s="16"/>
      <c r="E17" s="11">
        <v>403201.76</v>
      </c>
    </row>
    <row r="18" spans="1:5" ht="12.75" customHeight="1">
      <c r="A18" s="14" t="s">
        <v>16</v>
      </c>
      <c r="B18" s="15"/>
      <c r="C18" s="15"/>
      <c r="D18" s="16"/>
      <c r="E18" s="11">
        <v>80434.14</v>
      </c>
    </row>
    <row r="19" spans="1:5" ht="12.75" customHeight="1">
      <c r="A19" s="14" t="s">
        <v>17</v>
      </c>
      <c r="B19" s="15"/>
      <c r="C19" s="15"/>
      <c r="D19" s="16"/>
      <c r="E19" s="11">
        <v>146490.99</v>
      </c>
    </row>
    <row r="20" spans="1:5" ht="12.75" customHeight="1">
      <c r="A20" s="14" t="s">
        <v>18</v>
      </c>
      <c r="B20" s="15"/>
      <c r="C20" s="15"/>
      <c r="D20" s="16"/>
      <c r="E20" s="11">
        <v>5331.07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1255725.04</v>
      </c>
    </row>
    <row r="22" spans="1:5">
      <c r="A22" s="19"/>
      <c r="B22" s="20"/>
      <c r="C22" s="20"/>
      <c r="D22" s="21"/>
      <c r="E22" s="22"/>
    </row>
    <row r="23" spans="1:5" ht="12.75" customHeight="1">
      <c r="A23" s="104" t="s">
        <v>20</v>
      </c>
      <c r="B23" s="105"/>
      <c r="C23" s="106"/>
      <c r="D23" s="23"/>
      <c r="E23" s="110">
        <f>E27+E28+E31+E38</f>
        <v>1805769.7000000002</v>
      </c>
    </row>
    <row r="24" spans="1:5">
      <c r="A24" s="107"/>
      <c r="B24" s="108"/>
      <c r="C24" s="109"/>
      <c r="D24" s="24"/>
      <c r="E24" s="111"/>
    </row>
    <row r="25" spans="1:5" ht="12.75" customHeight="1">
      <c r="A25" s="77" t="s">
        <v>21</v>
      </c>
      <c r="B25" s="78"/>
      <c r="C25" s="78"/>
      <c r="D25" s="78"/>
      <c r="E25" s="79"/>
    </row>
    <row r="26" spans="1:5" s="26" customFormat="1" ht="27" customHeight="1">
      <c r="A26" s="133" t="s">
        <v>22</v>
      </c>
      <c r="B26" s="134"/>
      <c r="C26" s="135"/>
      <c r="D26" s="25"/>
      <c r="E26" s="11">
        <v>267902.18</v>
      </c>
    </row>
    <row r="27" spans="1:5" ht="12.75" customHeight="1">
      <c r="A27" s="80" t="s">
        <v>23</v>
      </c>
      <c r="B27" s="81"/>
      <c r="C27" s="82"/>
      <c r="D27" s="12"/>
      <c r="E27" s="13">
        <f>E26</f>
        <v>267902.18</v>
      </c>
    </row>
    <row r="28" spans="1:5" ht="12.75" customHeight="1">
      <c r="A28" s="124" t="s">
        <v>24</v>
      </c>
      <c r="B28" s="125"/>
      <c r="C28" s="126"/>
      <c r="D28" s="12"/>
      <c r="E28" s="13">
        <v>9225.0499999999993</v>
      </c>
    </row>
    <row r="29" spans="1:5" ht="12.75" customHeight="1">
      <c r="A29" s="77" t="s">
        <v>10</v>
      </c>
      <c r="B29" s="78"/>
      <c r="C29" s="78"/>
      <c r="D29" s="78"/>
      <c r="E29" s="79"/>
    </row>
    <row r="30" spans="1:5" ht="25.5" customHeight="1">
      <c r="A30" s="127" t="s">
        <v>25</v>
      </c>
      <c r="B30" s="128"/>
      <c r="C30" s="129"/>
      <c r="D30" s="10"/>
      <c r="E30" s="11">
        <v>132123.37</v>
      </c>
    </row>
    <row r="31" spans="1:5" ht="12.75" customHeight="1">
      <c r="A31" s="80" t="s">
        <v>26</v>
      </c>
      <c r="B31" s="81"/>
      <c r="C31" s="82"/>
      <c r="D31" s="12"/>
      <c r="E31" s="13">
        <f>E30</f>
        <v>132123.37</v>
      </c>
    </row>
    <row r="32" spans="1:5" ht="12.75" customHeight="1">
      <c r="A32" s="130" t="s">
        <v>13</v>
      </c>
      <c r="B32" s="131"/>
      <c r="C32" s="131"/>
      <c r="D32" s="131"/>
      <c r="E32" s="132"/>
    </row>
    <row r="33" spans="1:5" ht="12.75" customHeight="1">
      <c r="A33" s="115" t="s">
        <v>27</v>
      </c>
      <c r="B33" s="116"/>
      <c r="C33" s="117"/>
      <c r="D33" s="16"/>
      <c r="E33" s="11">
        <v>739289.94</v>
      </c>
    </row>
    <row r="34" spans="1:5" ht="12.75" customHeight="1">
      <c r="A34" s="115" t="s">
        <v>28</v>
      </c>
      <c r="B34" s="116"/>
      <c r="C34" s="117"/>
      <c r="D34" s="16"/>
      <c r="E34" s="11">
        <v>428945.37</v>
      </c>
    </row>
    <row r="35" spans="1:5" ht="12.75" customHeight="1">
      <c r="A35" s="115" t="s">
        <v>29</v>
      </c>
      <c r="B35" s="116"/>
      <c r="C35" s="117"/>
      <c r="D35" s="16"/>
      <c r="E35" s="11">
        <v>80515.19</v>
      </c>
    </row>
    <row r="36" spans="1:5" ht="12.75" customHeight="1">
      <c r="A36" s="115" t="s">
        <v>30</v>
      </c>
      <c r="B36" s="116"/>
      <c r="C36" s="117"/>
      <c r="D36" s="16"/>
      <c r="E36" s="11">
        <v>143402.54</v>
      </c>
    </row>
    <row r="37" spans="1:5" ht="12.75" customHeight="1">
      <c r="A37" s="118" t="s">
        <v>31</v>
      </c>
      <c r="B37" s="119"/>
      <c r="C37" s="120"/>
      <c r="D37" s="16"/>
      <c r="E37" s="11">
        <v>4366.0600000000004</v>
      </c>
    </row>
    <row r="38" spans="1:5" s="18" customFormat="1" ht="12.75" customHeight="1">
      <c r="A38" s="121" t="s">
        <v>32</v>
      </c>
      <c r="B38" s="122"/>
      <c r="C38" s="123"/>
      <c r="D38" s="16"/>
      <c r="E38" s="13">
        <f>SUM(E33:E37)</f>
        <v>1396519.1</v>
      </c>
    </row>
    <row r="39" spans="1:5" ht="12.75" customHeight="1">
      <c r="A39" s="80" t="s">
        <v>33</v>
      </c>
      <c r="B39" s="81"/>
      <c r="C39" s="82"/>
      <c r="D39" s="12"/>
      <c r="E39" s="27">
        <f>E23/E6</f>
        <v>1.0684738690473188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104" t="s">
        <v>34</v>
      </c>
      <c r="B41" s="105"/>
      <c r="C41" s="106"/>
      <c r="D41" s="23"/>
      <c r="E41" s="110">
        <f>E54+E58+E63+E67</f>
        <v>1653105.4705000001</v>
      </c>
    </row>
    <row r="42" spans="1:5" s="33" customFormat="1">
      <c r="A42" s="107"/>
      <c r="B42" s="108"/>
      <c r="C42" s="109"/>
      <c r="D42" s="24"/>
      <c r="E42" s="111"/>
    </row>
    <row r="43" spans="1:5" s="33" customFormat="1" ht="12.75" customHeight="1">
      <c r="A43" s="77" t="s">
        <v>21</v>
      </c>
      <c r="B43" s="78"/>
      <c r="C43" s="78"/>
      <c r="D43" s="78"/>
      <c r="E43" s="79"/>
    </row>
    <row r="44" spans="1:5" s="33" customFormat="1" ht="12.75" customHeight="1">
      <c r="A44" s="112" t="s">
        <v>35</v>
      </c>
      <c r="B44" s="113"/>
      <c r="C44" s="114"/>
      <c r="D44" s="34">
        <f>SUM(D45:D53)</f>
        <v>8.2300000000000022</v>
      </c>
      <c r="E44" s="35"/>
    </row>
    <row r="45" spans="1:5" s="33" customFormat="1" ht="12.75" customHeight="1">
      <c r="A45" s="92" t="s">
        <v>36</v>
      </c>
      <c r="B45" s="93"/>
      <c r="C45" s="94"/>
      <c r="D45" s="36">
        <v>0.31</v>
      </c>
      <c r="E45" s="37">
        <v>10587.099700000001</v>
      </c>
    </row>
    <row r="46" spans="1:5" s="33" customFormat="1" ht="12.75" customHeight="1">
      <c r="A46" s="92" t="s">
        <v>37</v>
      </c>
      <c r="B46" s="93"/>
      <c r="C46" s="94"/>
      <c r="D46" s="36">
        <v>2.21</v>
      </c>
      <c r="E46" s="37">
        <v>75475.774999999994</v>
      </c>
    </row>
    <row r="47" spans="1:5" s="33" customFormat="1" ht="12.75" customHeight="1">
      <c r="A47" s="92" t="s">
        <v>38</v>
      </c>
      <c r="B47" s="93"/>
      <c r="C47" s="94"/>
      <c r="D47" s="36">
        <v>0.15</v>
      </c>
      <c r="E47" s="37">
        <v>5122.7902000000004</v>
      </c>
    </row>
    <row r="48" spans="1:5" s="33" customFormat="1" ht="12.75" customHeight="1">
      <c r="A48" s="92" t="s">
        <v>39</v>
      </c>
      <c r="B48" s="93"/>
      <c r="C48" s="94"/>
      <c r="D48" s="36">
        <v>0.7</v>
      </c>
      <c r="E48" s="37">
        <v>23906.3541</v>
      </c>
    </row>
    <row r="49" spans="1:5" s="33" customFormat="1" ht="12.75" customHeight="1">
      <c r="A49" s="92" t="s">
        <v>40</v>
      </c>
      <c r="B49" s="93"/>
      <c r="C49" s="94"/>
      <c r="D49" s="36">
        <v>1.6</v>
      </c>
      <c r="E49" s="37">
        <v>54643.095000000001</v>
      </c>
    </row>
    <row r="50" spans="1:5" s="33" customFormat="1" ht="12.75" customHeight="1">
      <c r="A50" s="101" t="s">
        <v>41</v>
      </c>
      <c r="B50" s="102"/>
      <c r="C50" s="103"/>
      <c r="D50" s="38">
        <v>0.53</v>
      </c>
      <c r="E50" s="37">
        <v>18100.5252</v>
      </c>
    </row>
    <row r="51" spans="1:5" s="33" customFormat="1" ht="12.75" customHeight="1">
      <c r="A51" s="92" t="s">
        <v>42</v>
      </c>
      <c r="B51" s="93"/>
      <c r="C51" s="94"/>
      <c r="D51" s="38">
        <v>0.45</v>
      </c>
      <c r="E51" s="37">
        <v>15368.37</v>
      </c>
    </row>
    <row r="52" spans="1:5" s="33" customFormat="1" ht="12.75" customHeight="1">
      <c r="A52" s="92" t="s">
        <v>43</v>
      </c>
      <c r="B52" s="93"/>
      <c r="C52" s="94"/>
      <c r="D52" s="36">
        <v>1.4</v>
      </c>
      <c r="E52" s="37">
        <v>47812.708100000003</v>
      </c>
    </row>
    <row r="53" spans="1:5" s="33" customFormat="1" ht="12.75" customHeight="1">
      <c r="A53" s="86" t="s">
        <v>44</v>
      </c>
      <c r="B53" s="87"/>
      <c r="C53" s="88"/>
      <c r="D53" s="38">
        <v>0.88</v>
      </c>
      <c r="E53" s="37">
        <v>30053.7</v>
      </c>
    </row>
    <row r="54" spans="1:5" ht="12.75" customHeight="1">
      <c r="A54" s="95" t="s">
        <v>45</v>
      </c>
      <c r="B54" s="96"/>
      <c r="C54" s="97"/>
      <c r="D54" s="39"/>
      <c r="E54" s="35">
        <f>SUM(E44:E53)</f>
        <v>281070.41730000003</v>
      </c>
    </row>
    <row r="55" spans="1:5" ht="12.75" customHeight="1">
      <c r="A55" s="77" t="s">
        <v>10</v>
      </c>
      <c r="B55" s="78"/>
      <c r="C55" s="78"/>
      <c r="D55" s="78"/>
      <c r="E55" s="79"/>
    </row>
    <row r="56" spans="1:5">
      <c r="A56" s="98" t="s">
        <v>46</v>
      </c>
      <c r="B56" s="99"/>
      <c r="C56" s="100"/>
      <c r="D56" s="40">
        <v>3.61</v>
      </c>
      <c r="E56" s="11">
        <v>57529.06</v>
      </c>
    </row>
    <row r="57" spans="1:5" ht="12.75" customHeight="1">
      <c r="A57" s="86" t="s">
        <v>44</v>
      </c>
      <c r="B57" s="87"/>
      <c r="C57" s="88"/>
      <c r="D57" s="41"/>
      <c r="E57" s="42">
        <f>12%*E13</f>
        <v>16556.862000000001</v>
      </c>
    </row>
    <row r="58" spans="1:5" ht="12.75" customHeight="1">
      <c r="A58" s="80" t="s">
        <v>47</v>
      </c>
      <c r="B58" s="81"/>
      <c r="C58" s="82"/>
      <c r="D58" s="40">
        <v>4.04</v>
      </c>
      <c r="E58" s="13">
        <f>SUM(E56:E57)</f>
        <v>74085.921999999991</v>
      </c>
    </row>
    <row r="59" spans="1:5" ht="14.25" customHeight="1">
      <c r="A59" s="83" t="s">
        <v>48</v>
      </c>
      <c r="B59" s="84"/>
      <c r="C59" s="84"/>
      <c r="D59" s="84"/>
      <c r="E59" s="85"/>
    </row>
    <row r="60" spans="1:5" ht="12.75" customHeight="1">
      <c r="A60" s="86" t="s">
        <v>49</v>
      </c>
      <c r="B60" s="87"/>
      <c r="C60" s="88"/>
      <c r="D60" s="43">
        <v>0.9</v>
      </c>
      <c r="E60" s="44">
        <f>E11</f>
        <v>15276.42</v>
      </c>
    </row>
    <row r="61" spans="1:5" ht="12.75" customHeight="1">
      <c r="A61" s="45" t="s">
        <v>50</v>
      </c>
      <c r="B61" s="46"/>
      <c r="C61" s="47"/>
      <c r="D61" s="48"/>
      <c r="E61" s="11">
        <v>0</v>
      </c>
    </row>
    <row r="62" spans="1:5" ht="12.75" customHeight="1">
      <c r="A62" s="86" t="s">
        <v>44</v>
      </c>
      <c r="B62" s="87"/>
      <c r="C62" s="88"/>
      <c r="D62" s="49"/>
      <c r="E62" s="11">
        <f>E60*0.12</f>
        <v>1833.1704</v>
      </c>
    </row>
    <row r="63" spans="1:5" ht="12.75" customHeight="1">
      <c r="A63" s="80" t="s">
        <v>51</v>
      </c>
      <c r="B63" s="81"/>
      <c r="C63" s="82"/>
      <c r="D63" s="12"/>
      <c r="E63" s="13">
        <f>SUM(E60:E62)</f>
        <v>17109.590400000001</v>
      </c>
    </row>
    <row r="64" spans="1:5">
      <c r="A64" s="89" t="s">
        <v>52</v>
      </c>
      <c r="B64" s="90"/>
      <c r="C64" s="90"/>
      <c r="D64" s="90"/>
      <c r="E64" s="91"/>
    </row>
    <row r="65" spans="1:5" ht="12.75" customHeight="1">
      <c r="A65" s="73" t="s">
        <v>53</v>
      </c>
      <c r="B65" s="74"/>
      <c r="C65" s="75"/>
      <c r="D65" s="50"/>
      <c r="E65" s="13">
        <f>E21</f>
        <v>1255725.04</v>
      </c>
    </row>
    <row r="66" spans="1:5" ht="12.75" customHeight="1">
      <c r="A66" s="73" t="s">
        <v>54</v>
      </c>
      <c r="B66" s="74"/>
      <c r="C66" s="75"/>
      <c r="D66" s="50"/>
      <c r="E66" s="13">
        <f>E65*0.02</f>
        <v>25114.500800000002</v>
      </c>
    </row>
    <row r="67" spans="1:5" ht="12.75" customHeight="1">
      <c r="A67" s="76" t="s">
        <v>55</v>
      </c>
      <c r="B67" s="76"/>
      <c r="C67" s="76"/>
      <c r="D67" s="51"/>
      <c r="E67" s="52">
        <f>E65+E66</f>
        <v>1280839.5408000001</v>
      </c>
    </row>
    <row r="68" spans="1:5">
      <c r="A68" s="53"/>
      <c r="B68" s="54"/>
      <c r="C68" s="54"/>
      <c r="D68" s="55"/>
      <c r="E68" s="22"/>
    </row>
    <row r="69" spans="1:5" ht="29.25" customHeight="1">
      <c r="A69" s="77" t="s">
        <v>56</v>
      </c>
      <c r="B69" s="78"/>
      <c r="C69" s="78"/>
      <c r="D69" s="78"/>
      <c r="E69" s="79"/>
    </row>
    <row r="70" spans="1:5" ht="12.75" customHeight="1">
      <c r="A70" s="66" t="s">
        <v>57</v>
      </c>
      <c r="B70" s="67"/>
      <c r="C70" s="68"/>
      <c r="D70" s="56"/>
      <c r="E70" s="13">
        <f>E10-E54</f>
        <v>2.6999999536201358E-3</v>
      </c>
    </row>
    <row r="71" spans="1:5" ht="12.75" customHeight="1">
      <c r="A71" s="66" t="s">
        <v>58</v>
      </c>
      <c r="B71" s="67"/>
      <c r="C71" s="68"/>
      <c r="D71" s="56"/>
      <c r="E71" s="13">
        <f>E14-E58</f>
        <v>63887.928000000014</v>
      </c>
    </row>
    <row r="72" spans="1:5" ht="12.75" customHeight="1">
      <c r="A72" s="66" t="s">
        <v>59</v>
      </c>
      <c r="B72" s="67"/>
      <c r="C72" s="68"/>
      <c r="D72" s="56"/>
      <c r="E72" s="57">
        <f>'[1]32'!$E$97</f>
        <v>-46269.100800000015</v>
      </c>
    </row>
    <row r="73" spans="1:5" ht="12.75" customHeight="1">
      <c r="A73" s="66" t="s">
        <v>60</v>
      </c>
      <c r="B73" s="67"/>
      <c r="C73" s="68"/>
      <c r="D73" s="56"/>
      <c r="E73" s="13">
        <f>E72+E71</f>
        <v>17618.8272</v>
      </c>
    </row>
    <row r="74" spans="1:5" s="58" customFormat="1">
      <c r="A74" s="69" t="s">
        <v>61</v>
      </c>
      <c r="B74" s="70"/>
      <c r="C74" s="71"/>
      <c r="D74" s="12"/>
      <c r="E74" s="13">
        <f>E23-E6</f>
        <v>115723.9700000002</v>
      </c>
    </row>
    <row r="75" spans="1:5">
      <c r="A75" s="66" t="s">
        <v>62</v>
      </c>
      <c r="B75" s="67"/>
      <c r="C75" s="72"/>
      <c r="D75" s="59"/>
      <c r="E75" s="57">
        <f>-[2]январь!$Y$23</f>
        <v>-782789.17</v>
      </c>
    </row>
    <row r="76" spans="1:5">
      <c r="A76" s="66" t="s">
        <v>63</v>
      </c>
      <c r="B76" s="67"/>
      <c r="C76" s="72"/>
      <c r="D76" s="59"/>
      <c r="E76" s="57">
        <f>E74+E75</f>
        <v>-667065.19999999984</v>
      </c>
    </row>
    <row r="77" spans="1:5">
      <c r="E77" s="62"/>
    </row>
    <row r="78" spans="1:5">
      <c r="E78" s="63"/>
    </row>
    <row r="79" spans="1:5">
      <c r="A79" s="1" t="s">
        <v>64</v>
      </c>
      <c r="E79" s="147" t="s">
        <v>65</v>
      </c>
    </row>
    <row r="80" spans="1:5">
      <c r="A80" s="64"/>
      <c r="B80" s="64"/>
      <c r="C80" s="64"/>
      <c r="E80" s="148"/>
    </row>
    <row r="81" spans="1:5">
      <c r="A81" s="1" t="s">
        <v>66</v>
      </c>
      <c r="E81" s="147" t="s">
        <v>67</v>
      </c>
    </row>
    <row r="82" spans="1:5">
      <c r="A82" s="1"/>
      <c r="E82" s="62"/>
    </row>
    <row r="83" spans="1:5">
      <c r="A83" s="1"/>
      <c r="B83" s="18" t="s">
        <v>68</v>
      </c>
      <c r="C83" s="18"/>
      <c r="E83" s="65"/>
    </row>
    <row r="84" spans="1:5">
      <c r="A84" s="1" t="s">
        <v>69</v>
      </c>
      <c r="E84" s="65"/>
    </row>
    <row r="85" spans="1:5" ht="14.25" customHeight="1">
      <c r="A85" s="1" t="s">
        <v>70</v>
      </c>
      <c r="E85" s="65"/>
    </row>
  </sheetData>
  <mergeCells count="6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E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1:C42"/>
    <mergeCell ref="E41:E42"/>
    <mergeCell ref="A43:E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E55"/>
    <mergeCell ref="A56:C56"/>
    <mergeCell ref="A71:C71"/>
    <mergeCell ref="A58:C58"/>
    <mergeCell ref="A59:E59"/>
    <mergeCell ref="A60:C60"/>
    <mergeCell ref="A62:C62"/>
    <mergeCell ref="A63:C63"/>
    <mergeCell ref="A64:E64"/>
    <mergeCell ref="A65:C65"/>
    <mergeCell ref="A66:C66"/>
    <mergeCell ref="A67:C67"/>
    <mergeCell ref="A69:E69"/>
    <mergeCell ref="A70:C70"/>
    <mergeCell ref="A72:C72"/>
    <mergeCell ref="A73:C73"/>
    <mergeCell ref="A74:C74"/>
    <mergeCell ref="A75:C75"/>
    <mergeCell ref="A76:C76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32</vt:lpstr>
      <vt:lpstr>'32'!Область_печати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2014-02-06T06:45:53Z</dcterms:modified>
</cp:coreProperties>
</file>