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32" sheetId="101" r:id="rId5"/>
  </sheets>
  <definedNames>
    <definedName name="_xlnm.Print_Area" localSheetId="4">'132'!$A$1:$E$106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5" i="101" l="1"/>
  <c r="E64" i="101"/>
  <c r="E15" i="101" l="1"/>
  <c r="E96" i="101" l="1"/>
  <c r="E97" i="101" s="1"/>
  <c r="E83" i="101"/>
  <c r="E82" i="101"/>
  <c r="E80" i="101"/>
  <c r="E78" i="101"/>
  <c r="E72" i="101"/>
  <c r="E70" i="101"/>
  <c r="E66" i="101"/>
  <c r="E62" i="101"/>
  <c r="E48" i="101"/>
  <c r="E42" i="101"/>
  <c r="E38" i="101"/>
  <c r="E81" i="101"/>
  <c r="E19" i="101"/>
  <c r="C2" i="101"/>
  <c r="E73" i="101" l="1"/>
  <c r="E74" i="101"/>
  <c r="E84" i="101"/>
  <c r="E27" i="101"/>
  <c r="E6" i="101" s="1"/>
  <c r="E29" i="101"/>
  <c r="E49" i="101" l="1"/>
  <c r="E87" i="101"/>
  <c r="E88" i="101" s="1"/>
  <c r="E51" i="101" l="1"/>
  <c r="E90" i="10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<sst xmlns="http://schemas.openxmlformats.org/spreadsheetml/2006/main" count="433" uniqueCount="203">
  <si>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</si>
  <si>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</si>
  <si>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</si>
  <si>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</si>
  <si>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</si>
  <si>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</si>
  <si>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</si>
  <si>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</si>
  <si>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</si>
  <si>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</si>
  <si>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</si>
  <si>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</si>
  <si>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</si>
  <si>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</si>
  <si>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</si>
  <si>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</si>
  <si>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</si>
  <si>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</si>
  <si>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</si>
  <si>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</si>
  <si>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</si>
  <si>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</si>
  <si>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</si>
  <si>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</si>
  <si>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</si>
  <si>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</si>
  <si>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</si>
  <si>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</si>
  <si>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</si>
  <si>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</si>
  <si>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</si>
  <si>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</si>
  <si>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</si>
  <si>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</si>
  <si>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</si>
  <si>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</si>
  <si>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</si>
  <si>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</si>
  <si>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</si>
  <si>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</si>
  <si>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</si>
  <si>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</si>
  <si>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</si>
  <si>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</si>
  <si>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</si>
  <si>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</si>
  <si>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</si>
  <si>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</si>
  <si>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</si>
  <si>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</si>
  <si>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</si>
  <si>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</si>
  <si>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</si>
  <si>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</si>
  <si>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</si>
  <si>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</si>
  <si>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</si>
  <si>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</si>
  <si>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</si>
  <si>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</si>
  <si>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</si>
  <si>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</si>
  <si>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</si>
  <si>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</si>
  <si>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</si>
  <si>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</si>
  <si>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</si>
  <si>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</si>
  <si>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</si>
  <si>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</si>
  <si>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</si>
  <si>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</si>
  <si>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</si>
  <si>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</si>
  <si>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</si>
  <si>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</si>
  <si>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</si>
  <si>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</si>
  <si>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</si>
  <si>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</si>
  <si>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</si>
  <si>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</si>
  <si>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</si>
  <si>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</si>
  <si>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</si>
  <si>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</si>
  <si>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</si>
  <si>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</si>
  <si>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</si>
  <si>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</si>
  <si>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</si>
  <si>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</si>
  <si>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</si>
  <si>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</si>
  <si>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</si>
  <si>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</si>
  <si>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</si>
  <si>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</si>
  <si>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</si>
  <si>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</si>
  <si>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</si>
  <si>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</si>
  <si>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</si>
  <si>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</si>
  <si>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</si>
  <si>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</si>
  <si>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</si>
  <si>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</si>
  <si>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</si>
  <si>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</si>
  <si>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</si>
  <si>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</si>
  <si>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</si>
  <si>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</si>
  <si>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</si>
  <si>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</si>
  <si>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</si>
  <si>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</si>
  <si>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</si>
  <si>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</si>
  <si>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</si>
  <si>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</si>
  <si>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</si>
  <si>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</si>
  <si>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</si>
  <si>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</si>
  <si>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</si>
  <si>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</si>
  <si>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</si>
  <si>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</si>
  <si>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</si>
  <si>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</si>
  <si>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</si>
  <si>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</si>
  <si>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</si>
  <si>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</si>
  <si>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</si>
  <si>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</si>
  <si>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</si>
  <si>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</si>
  <si>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</si>
  <si>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</si>
  <si>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</si>
  <si>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</si>
  <si>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</si>
  <si>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</si>
  <si>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</si>
  <si>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</si>
  <si>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</si>
  <si>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</si>
  <si>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</si>
  <si>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</si>
  <si>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</si>
  <si>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</si>
  <si>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</si>
  <si>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Установка и демонтаж блокирующего устройства канализации
</t>
  </si>
  <si>
    <t xml:space="preserve">Текущий ремонт общего имущества </t>
  </si>
  <si>
    <t>Доп.тариф на ремонт</t>
  </si>
  <si>
    <t>Тариф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</si>
  <si>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</si>
  <si>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</si>
  <si>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</si>
  <si>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</si>
  <si>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</si>
  <si>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</si>
  <si>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</si>
  <si>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 xml:space="preserve">*установка и демонтаж блокирующего устройства канализации
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</si>
  <si>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</si>
  <si>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</si>
  <si>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</si>
  <si>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</si>
  <si>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</si>
  <si>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</si>
  <si>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</si>
  <si>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</si>
  <si>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</si>
  <si>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</si>
  <si>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</si>
  <si>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</si>
  <si>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</si>
  <si>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</si>
  <si>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</si>
  <si>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</si>
  <si>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*Проведение технических осмотров и обходы отдельных элементов и помещений общего пользования Дома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</si>
  <si>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</si>
  <si>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</si>
  <si>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</si>
  <si>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</si>
  <si>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*Дополнительный тариф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</si>
  <si>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</si>
  <si>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</si>
  <si>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</si>
  <si>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</si>
  <si>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</si>
  <si>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</si>
  <si>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</si>
  <si>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</si>
  <si>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</si>
  <si>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</si>
  <si>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</si>
  <si>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</si>
  <si>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132</t>
    </r>
  </si>
  <si>
    <t>*по договору на вывоз ТБО с МУП "Спец.автохозяйство"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</si>
</sst>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5" xfId="3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3" fillId="0" borderId="5" xfId="3" applyFont="1" applyFill="1" applyBorder="1" applyAlignment="1">
      <alignment horizontal="left" wrapText="1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3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40" fontId="13" fillId="0" borderId="1" xfId="0" applyNumberFormat="1" applyFont="1" applyBorder="1" applyAlignment="1">
      <alignment horizontal="right" vertical="center"/>
    </xf>
    <xf numFmtId="40" fontId="13" fillId="0" borderId="8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11" fillId="0" borderId="5" xfId="3" applyFont="1" applyFill="1" applyBorder="1" applyAlignment="1">
      <alignment horizontal="left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5" xfId="3" applyFont="1" applyFill="1" applyBorder="1" applyAlignment="1">
      <alignment horizontal="left" vertical="top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7" t="s">
        <v>60</v>
      </c>
      <c r="B1" s="307"/>
      <c r="C1" s="307"/>
      <c r="D1" s="307"/>
      <c r="E1" s="307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6" t="s">
        <v>0</v>
      </c>
      <c r="B3" s="306"/>
      <c r="C3" s="306"/>
      <c r="D3" s="306"/>
      <c r="E3" s="306"/>
    </row>
    <row r="4" spans="1:5" ht="15" hidden="1" customHeight="1" x14ac:dyDescent="0.2">
      <c r="A4" s="308" t="s">
        <v>1</v>
      </c>
      <c r="B4" s="308"/>
      <c r="C4" s="308"/>
      <c r="D4" s="4"/>
      <c r="E4" s="5"/>
    </row>
    <row r="5" spans="1:5" ht="12.75" customHeight="1" x14ac:dyDescent="0.2">
      <c r="A5" s="308" t="s">
        <v>2</v>
      </c>
      <c r="B5" s="308"/>
      <c r="C5" s="6">
        <f>C6+C7</f>
        <v>1</v>
      </c>
      <c r="D5" s="7"/>
      <c r="E5" s="8"/>
    </row>
    <row r="6" spans="1:5" x14ac:dyDescent="0.2">
      <c r="A6" s="306" t="s">
        <v>3</v>
      </c>
      <c r="B6" s="306"/>
      <c r="C6" s="9">
        <v>1</v>
      </c>
      <c r="D6" s="7"/>
      <c r="E6" s="8"/>
    </row>
    <row r="7" spans="1:5" x14ac:dyDescent="0.2">
      <c r="A7" s="306" t="s">
        <v>4</v>
      </c>
      <c r="B7" s="306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9" t="s">
        <v>5</v>
      </c>
      <c r="B9" s="316"/>
      <c r="C9" s="317"/>
      <c r="D9" s="321" t="s">
        <v>6</v>
      </c>
      <c r="E9" s="323">
        <f>E14+E18</f>
        <v>104.03999999999999</v>
      </c>
    </row>
    <row r="10" spans="1:5" x14ac:dyDescent="0.2">
      <c r="A10" s="318"/>
      <c r="B10" s="319"/>
      <c r="C10" s="320"/>
      <c r="D10" s="322"/>
      <c r="E10" s="323"/>
    </row>
    <row r="11" spans="1:5" x14ac:dyDescent="0.2">
      <c r="A11" s="324" t="s">
        <v>7</v>
      </c>
      <c r="B11" s="324"/>
      <c r="C11" s="324"/>
      <c r="D11" s="324"/>
      <c r="E11" s="324"/>
    </row>
    <row r="12" spans="1:5" ht="22.5" customHeight="1" x14ac:dyDescent="0.2">
      <c r="A12" s="325" t="s">
        <v>8</v>
      </c>
      <c r="B12" s="325"/>
      <c r="C12" s="325"/>
      <c r="D12" s="11"/>
      <c r="E12" s="12">
        <f>C6*D24*12</f>
        <v>104.03999999999999</v>
      </c>
    </row>
    <row r="13" spans="1:5" ht="24.75" customHeight="1" x14ac:dyDescent="0.2">
      <c r="A13" s="326" t="s">
        <v>9</v>
      </c>
      <c r="B13" s="327"/>
      <c r="C13" s="327"/>
      <c r="D13" s="13"/>
      <c r="E13" s="12">
        <v>0</v>
      </c>
    </row>
    <row r="14" spans="1:5" ht="12.75" customHeight="1" x14ac:dyDescent="0.2">
      <c r="A14" s="328" t="s">
        <v>10</v>
      </c>
      <c r="B14" s="328"/>
      <c r="C14" s="328"/>
      <c r="D14" s="14"/>
      <c r="E14" s="15">
        <f>E12+E13</f>
        <v>104.03999999999999</v>
      </c>
    </row>
    <row r="15" spans="1:5" x14ac:dyDescent="0.2">
      <c r="A15" s="324" t="s">
        <v>11</v>
      </c>
      <c r="B15" s="324"/>
      <c r="C15" s="324"/>
      <c r="D15" s="324"/>
      <c r="E15" s="324"/>
    </row>
    <row r="16" spans="1:5" ht="25.5" customHeight="1" x14ac:dyDescent="0.2">
      <c r="A16" s="325" t="s">
        <v>12</v>
      </c>
      <c r="B16" s="325"/>
      <c r="C16" s="325"/>
      <c r="D16" s="11"/>
      <c r="E16" s="16">
        <f>C6*D43*12</f>
        <v>0</v>
      </c>
    </row>
    <row r="17" spans="1:5" ht="26.25" customHeight="1" x14ac:dyDescent="0.2">
      <c r="A17" s="326" t="s">
        <v>13</v>
      </c>
      <c r="B17" s="327"/>
      <c r="C17" s="327"/>
      <c r="D17" s="13"/>
      <c r="E17" s="16">
        <v>0</v>
      </c>
    </row>
    <row r="18" spans="1:5" ht="12.75" customHeight="1" x14ac:dyDescent="0.2">
      <c r="A18" s="328" t="s">
        <v>14</v>
      </c>
      <c r="B18" s="328"/>
      <c r="C18" s="328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9" t="s">
        <v>15</v>
      </c>
      <c r="B21" s="310"/>
      <c r="C21" s="311"/>
      <c r="D21" s="23"/>
      <c r="E21" s="315">
        <f>E41+E46</f>
        <v>104.04</v>
      </c>
    </row>
    <row r="22" spans="1:5" x14ac:dyDescent="0.2">
      <c r="A22" s="312"/>
      <c r="B22" s="313"/>
      <c r="C22" s="314"/>
      <c r="D22" s="24"/>
      <c r="E22" s="315"/>
    </row>
    <row r="23" spans="1:5" x14ac:dyDescent="0.2">
      <c r="A23" s="330" t="s">
        <v>16</v>
      </c>
      <c r="B23" s="330"/>
      <c r="C23" s="330"/>
      <c r="D23" s="330"/>
      <c r="E23" s="330"/>
    </row>
    <row r="24" spans="1:5" ht="24.75" customHeight="1" x14ac:dyDescent="0.2">
      <c r="A24" s="331" t="s">
        <v>17</v>
      </c>
      <c r="B24" s="331"/>
      <c r="C24" s="331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2" t="s">
        <v>18</v>
      </c>
      <c r="B25" s="333"/>
      <c r="C25" s="334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2" t="s">
        <v>19</v>
      </c>
      <c r="B26" s="333"/>
      <c r="C26" s="334"/>
      <c r="D26" s="26">
        <v>0.73</v>
      </c>
      <c r="E26" s="16">
        <f t="shared" si="0"/>
        <v>8.76</v>
      </c>
    </row>
    <row r="27" spans="1:5" s="27" customFormat="1" x14ac:dyDescent="0.2">
      <c r="A27" s="332" t="s">
        <v>20</v>
      </c>
      <c r="B27" s="333"/>
      <c r="C27" s="334"/>
      <c r="D27" s="26">
        <v>0.1</v>
      </c>
      <c r="E27" s="16">
        <f>$C$6*D27*12</f>
        <v>1.2000000000000002</v>
      </c>
    </row>
    <row r="28" spans="1:5" s="27" customFormat="1" x14ac:dyDescent="0.2">
      <c r="A28" s="332" t="s">
        <v>21</v>
      </c>
      <c r="B28" s="333"/>
      <c r="C28" s="334"/>
      <c r="D28" s="26">
        <v>0.08</v>
      </c>
      <c r="E28" s="16">
        <f>$C$5*D28*12</f>
        <v>0.96</v>
      </c>
    </row>
    <row r="29" spans="1:5" s="27" customFormat="1" x14ac:dyDescent="0.2">
      <c r="A29" s="332" t="s">
        <v>22</v>
      </c>
      <c r="B29" s="333"/>
      <c r="C29" s="334"/>
      <c r="D29" s="28">
        <v>0.71</v>
      </c>
      <c r="E29" s="16">
        <f>$C$6*D29*12</f>
        <v>8.52</v>
      </c>
    </row>
    <row r="30" spans="1:5" s="27" customFormat="1" x14ac:dyDescent="0.2">
      <c r="A30" s="332" t="s">
        <v>23</v>
      </c>
      <c r="B30" s="333"/>
      <c r="C30" s="334"/>
      <c r="D30" s="26">
        <v>3.77</v>
      </c>
      <c r="E30" s="16">
        <f>$C$5*D30*12-E35-E37-E39</f>
        <v>40.639200000000002</v>
      </c>
    </row>
    <row r="31" spans="1:5" s="27" customFormat="1" x14ac:dyDescent="0.2">
      <c r="A31" s="332" t="s">
        <v>24</v>
      </c>
      <c r="B31" s="333"/>
      <c r="C31" s="334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1" t="s">
        <v>25</v>
      </c>
      <c r="B32" s="331"/>
      <c r="C32" s="331"/>
      <c r="D32" s="29"/>
      <c r="E32" s="25">
        <f>SUM(E33:E38)</f>
        <v>23.520000000000003</v>
      </c>
    </row>
    <row r="33" spans="1:5" ht="12.75" customHeight="1" x14ac:dyDescent="0.2">
      <c r="A33" s="332" t="s">
        <v>26</v>
      </c>
      <c r="B33" s="333"/>
      <c r="C33" s="334"/>
      <c r="D33" s="30">
        <v>0</v>
      </c>
      <c r="E33" s="16">
        <f>$C$5*D33*12</f>
        <v>0</v>
      </c>
    </row>
    <row r="34" spans="1:5" ht="24" customHeight="1" x14ac:dyDescent="0.2">
      <c r="A34" s="329" t="s">
        <v>27</v>
      </c>
      <c r="B34" s="329"/>
      <c r="C34" s="329"/>
      <c r="D34" s="31">
        <v>0.24</v>
      </c>
      <c r="E34" s="16">
        <f>$C$6*D34*12</f>
        <v>2.88</v>
      </c>
    </row>
    <row r="35" spans="1:5" ht="12.75" customHeight="1" x14ac:dyDescent="0.2">
      <c r="A35" s="332" t="s">
        <v>28</v>
      </c>
      <c r="B35" s="333"/>
      <c r="C35" s="334"/>
      <c r="D35" s="26">
        <v>0.13</v>
      </c>
      <c r="E35" s="16">
        <f>$C$5*D35*12</f>
        <v>1.56</v>
      </c>
    </row>
    <row r="36" spans="1:5" ht="23.25" customHeight="1" x14ac:dyDescent="0.2">
      <c r="A36" s="336" t="s">
        <v>29</v>
      </c>
      <c r="B36" s="336"/>
      <c r="C36" s="336"/>
      <c r="D36" s="16">
        <v>0.41</v>
      </c>
      <c r="E36" s="16">
        <f>$C$5*D36*12</f>
        <v>4.92</v>
      </c>
    </row>
    <row r="37" spans="1:5" ht="27.75" customHeight="1" x14ac:dyDescent="0.2">
      <c r="A37" s="336" t="s">
        <v>30</v>
      </c>
      <c r="B37" s="336"/>
      <c r="C37" s="336"/>
      <c r="D37" s="32">
        <v>0.08</v>
      </c>
      <c r="E37" s="16">
        <f>$C$6*D37*12</f>
        <v>0.96</v>
      </c>
    </row>
    <row r="38" spans="1:5" ht="24" customHeight="1" x14ac:dyDescent="0.2">
      <c r="A38" s="332" t="s">
        <v>31</v>
      </c>
      <c r="B38" s="333"/>
      <c r="C38" s="334"/>
      <c r="D38" s="28">
        <v>1.1000000000000001</v>
      </c>
      <c r="E38" s="16">
        <f>$C$6*D38*12</f>
        <v>13.200000000000001</v>
      </c>
    </row>
    <row r="39" spans="1:5" x14ac:dyDescent="0.2">
      <c r="A39" s="329" t="s">
        <v>32</v>
      </c>
      <c r="B39" s="329"/>
      <c r="C39" s="329"/>
      <c r="D39" s="33">
        <v>0.02</v>
      </c>
      <c r="E39" s="16">
        <f>(E12)*0.02</f>
        <v>2.0808</v>
      </c>
    </row>
    <row r="40" spans="1:5" x14ac:dyDescent="0.2">
      <c r="A40" s="329" t="s">
        <v>33</v>
      </c>
      <c r="B40" s="329"/>
      <c r="C40" s="329"/>
      <c r="D40" s="30">
        <v>0.93</v>
      </c>
      <c r="E40" s="16">
        <f>D40*12*C5</f>
        <v>11.16</v>
      </c>
    </row>
    <row r="41" spans="1:5" x14ac:dyDescent="0.2">
      <c r="A41" s="335" t="s">
        <v>34</v>
      </c>
      <c r="B41" s="335"/>
      <c r="C41" s="335"/>
      <c r="D41" s="34"/>
      <c r="E41" s="35">
        <f>E24+E32+E39+E40</f>
        <v>104.04</v>
      </c>
    </row>
    <row r="42" spans="1:5" x14ac:dyDescent="0.2">
      <c r="A42" s="330" t="s">
        <v>35</v>
      </c>
      <c r="B42" s="330"/>
      <c r="C42" s="330"/>
      <c r="D42" s="330"/>
      <c r="E42" s="330"/>
    </row>
    <row r="43" spans="1:5" ht="22.5" customHeight="1" x14ac:dyDescent="0.2">
      <c r="A43" s="336" t="s">
        <v>36</v>
      </c>
      <c r="B43" s="336"/>
      <c r="C43" s="336"/>
      <c r="D43" s="36">
        <v>0</v>
      </c>
      <c r="E43" s="16">
        <v>0</v>
      </c>
    </row>
    <row r="44" spans="1:5" x14ac:dyDescent="0.2">
      <c r="A44" s="329" t="s">
        <v>32</v>
      </c>
      <c r="B44" s="329"/>
      <c r="C44" s="329"/>
      <c r="D44" s="37"/>
      <c r="E44" s="16">
        <f>(E16)*0.02</f>
        <v>0</v>
      </c>
    </row>
    <row r="45" spans="1:5" x14ac:dyDescent="0.2">
      <c r="A45" s="329" t="s">
        <v>37</v>
      </c>
      <c r="B45" s="329"/>
      <c r="C45" s="329"/>
      <c r="D45" s="37"/>
      <c r="E45" s="16">
        <f>(E18)*0.12</f>
        <v>0</v>
      </c>
    </row>
    <row r="46" spans="1:5" x14ac:dyDescent="0.2">
      <c r="A46" s="335" t="s">
        <v>38</v>
      </c>
      <c r="B46" s="335"/>
      <c r="C46" s="335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7" t="s">
        <v>39</v>
      </c>
      <c r="B51" s="338"/>
      <c r="C51" s="339"/>
      <c r="D51" s="43"/>
      <c r="E51" s="44">
        <f>E9-E21</f>
        <v>0</v>
      </c>
    </row>
    <row r="52" spans="1:6" ht="12.75" customHeight="1" x14ac:dyDescent="0.2">
      <c r="A52" s="340" t="s">
        <v>40</v>
      </c>
      <c r="B52" s="341"/>
      <c r="C52" s="342"/>
      <c r="D52" s="45"/>
      <c r="E52" s="46">
        <f>E14-E41</f>
        <v>0</v>
      </c>
    </row>
    <row r="53" spans="1:6" ht="12.75" customHeight="1" x14ac:dyDescent="0.2">
      <c r="A53" s="340" t="s">
        <v>41</v>
      </c>
      <c r="B53" s="341"/>
      <c r="C53" s="342"/>
      <c r="D53" s="45"/>
      <c r="E53" s="47">
        <f>E18-E46</f>
        <v>0</v>
      </c>
    </row>
    <row r="54" spans="1:6" x14ac:dyDescent="0.2">
      <c r="A54" s="340" t="s">
        <v>42</v>
      </c>
      <c r="B54" s="341"/>
      <c r="C54" s="342"/>
      <c r="D54" s="45"/>
      <c r="E54" s="46">
        <v>0</v>
      </c>
    </row>
    <row r="55" spans="1:6" ht="14.25" customHeight="1" x14ac:dyDescent="0.2">
      <c r="A55" s="340" t="s">
        <v>43</v>
      </c>
      <c r="B55" s="341"/>
      <c r="C55" s="342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3" t="s">
        <v>44</v>
      </c>
      <c r="B58" s="344"/>
      <c r="C58" s="345"/>
      <c r="D58" s="52"/>
      <c r="E58" s="349">
        <f>E63+E67</f>
        <v>0</v>
      </c>
    </row>
    <row r="59" spans="1:6" x14ac:dyDescent="0.2">
      <c r="A59" s="346"/>
      <c r="B59" s="347"/>
      <c r="C59" s="348"/>
      <c r="D59" s="53"/>
      <c r="E59" s="350"/>
    </row>
    <row r="60" spans="1:6" x14ac:dyDescent="0.2">
      <c r="A60" s="330" t="s">
        <v>16</v>
      </c>
      <c r="B60" s="330"/>
      <c r="C60" s="330"/>
      <c r="D60" s="330"/>
      <c r="E60" s="330"/>
    </row>
    <row r="61" spans="1:6" ht="27.75" customHeight="1" x14ac:dyDescent="0.2">
      <c r="A61" s="351" t="s">
        <v>45</v>
      </c>
      <c r="B61" s="351"/>
      <c r="C61" s="351"/>
      <c r="D61" s="11"/>
      <c r="E61" s="12">
        <v>0</v>
      </c>
    </row>
    <row r="62" spans="1:6" ht="26.25" customHeight="1" x14ac:dyDescent="0.2">
      <c r="A62" s="326" t="s">
        <v>46</v>
      </c>
      <c r="B62" s="327"/>
      <c r="C62" s="327"/>
      <c r="D62" s="13"/>
      <c r="E62" s="12">
        <v>0</v>
      </c>
    </row>
    <row r="63" spans="1:6" ht="12.75" customHeight="1" x14ac:dyDescent="0.2">
      <c r="A63" s="328" t="s">
        <v>47</v>
      </c>
      <c r="B63" s="328"/>
      <c r="C63" s="328"/>
      <c r="D63" s="14"/>
      <c r="E63" s="15">
        <f>E61+E62</f>
        <v>0</v>
      </c>
    </row>
    <row r="64" spans="1:6" x14ac:dyDescent="0.2">
      <c r="A64" s="330" t="s">
        <v>35</v>
      </c>
      <c r="B64" s="330"/>
      <c r="C64" s="330"/>
      <c r="D64" s="330"/>
      <c r="E64" s="330"/>
    </row>
    <row r="65" spans="1:5" ht="30" customHeight="1" x14ac:dyDescent="0.2">
      <c r="A65" s="325" t="s">
        <v>48</v>
      </c>
      <c r="B65" s="325"/>
      <c r="C65" s="325"/>
      <c r="D65" s="11"/>
      <c r="E65" s="12">
        <v>0</v>
      </c>
    </row>
    <row r="66" spans="1:5" ht="24" customHeight="1" x14ac:dyDescent="0.2">
      <c r="A66" s="353" t="s">
        <v>49</v>
      </c>
      <c r="B66" s="353"/>
      <c r="C66" s="353"/>
      <c r="D66" s="54"/>
      <c r="E66" s="12">
        <v>0</v>
      </c>
    </row>
    <row r="67" spans="1:5" ht="12.75" customHeight="1" x14ac:dyDescent="0.2">
      <c r="A67" s="328" t="s">
        <v>50</v>
      </c>
      <c r="B67" s="328"/>
      <c r="C67" s="328"/>
      <c r="D67" s="14"/>
      <c r="E67" s="15">
        <f>E65+E66</f>
        <v>0</v>
      </c>
    </row>
    <row r="68" spans="1:5" x14ac:dyDescent="0.2">
      <c r="A68" s="335" t="s">
        <v>51</v>
      </c>
      <c r="B68" s="335"/>
      <c r="C68" s="335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4" t="s">
        <v>52</v>
      </c>
      <c r="B71" s="354"/>
      <c r="C71" s="354"/>
      <c r="D71" s="59"/>
      <c r="E71" s="25">
        <f>(E12+E13+E16+E17)-(E61+E62+E65+E66)</f>
        <v>104.03999999999999</v>
      </c>
    </row>
    <row r="72" spans="1:5" x14ac:dyDescent="0.2">
      <c r="A72" s="329" t="s">
        <v>53</v>
      </c>
      <c r="B72" s="329"/>
      <c r="C72" s="329"/>
      <c r="D72" s="37"/>
      <c r="E72" s="30">
        <f>(E12+E13)-(E61+E62)</f>
        <v>104.03999999999999</v>
      </c>
    </row>
    <row r="73" spans="1:5" x14ac:dyDescent="0.2">
      <c r="A73" s="329" t="s">
        <v>54</v>
      </c>
      <c r="B73" s="329"/>
      <c r="C73" s="329"/>
      <c r="D73" s="37"/>
      <c r="E73" s="30">
        <f>(E16+E17)-(E65+E66)</f>
        <v>0</v>
      </c>
    </row>
    <row r="74" spans="1:5" x14ac:dyDescent="0.2">
      <c r="A74" s="352" t="s">
        <v>55</v>
      </c>
      <c r="B74" s="352"/>
      <c r="C74" s="352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7" t="s">
        <v>79</v>
      </c>
      <c r="B1" s="307"/>
      <c r="C1" s="307"/>
      <c r="D1" s="307"/>
      <c r="E1" s="307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4" t="s">
        <v>80</v>
      </c>
      <c r="B3" s="385"/>
      <c r="C3" s="386"/>
      <c r="D3" s="83"/>
      <c r="E3" s="84">
        <v>0</v>
      </c>
    </row>
    <row r="4" spans="1:5" s="88" customFormat="1" ht="12.75" customHeight="1" x14ac:dyDescent="0.2">
      <c r="A4" s="387" t="s">
        <v>71</v>
      </c>
      <c r="B4" s="388"/>
      <c r="C4" s="389"/>
      <c r="D4" s="86"/>
      <c r="E4" s="87">
        <v>0</v>
      </c>
    </row>
    <row r="5" spans="1:5" s="91" customFormat="1" ht="12.75" customHeight="1" x14ac:dyDescent="0.2">
      <c r="A5" s="390" t="s">
        <v>70</v>
      </c>
      <c r="B5" s="391"/>
      <c r="C5" s="392"/>
      <c r="D5" s="89"/>
      <c r="E5" s="90">
        <v>0</v>
      </c>
    </row>
    <row r="6" spans="1:5" s="85" customFormat="1" ht="12.75" customHeight="1" x14ac:dyDescent="0.2">
      <c r="A6" s="384" t="s">
        <v>81</v>
      </c>
      <c r="B6" s="385"/>
      <c r="C6" s="386"/>
      <c r="D6" s="83"/>
      <c r="E6" s="84">
        <v>0</v>
      </c>
    </row>
    <row r="7" spans="1:5" ht="12.75" customHeight="1" x14ac:dyDescent="0.2">
      <c r="A7" s="372" t="s">
        <v>73</v>
      </c>
      <c r="B7" s="373"/>
      <c r="C7" s="374"/>
      <c r="D7" s="73"/>
      <c r="E7" s="87">
        <v>0</v>
      </c>
    </row>
    <row r="8" spans="1:5" s="91" customFormat="1" ht="12.75" customHeight="1" x14ac:dyDescent="0.2">
      <c r="A8" s="375" t="s">
        <v>72</v>
      </c>
      <c r="B8" s="376"/>
      <c r="C8" s="377"/>
      <c r="D8" s="89"/>
      <c r="E8" s="90">
        <v>0</v>
      </c>
    </row>
    <row r="9" spans="1:5" s="85" customFormat="1" ht="14.25" customHeight="1" x14ac:dyDescent="0.2">
      <c r="A9" s="378" t="s">
        <v>82</v>
      </c>
      <c r="B9" s="379"/>
      <c r="C9" s="379"/>
      <c r="D9" s="379"/>
      <c r="E9" s="380"/>
    </row>
    <row r="10" spans="1:5" s="85" customFormat="1" ht="12.75" customHeight="1" x14ac:dyDescent="0.2">
      <c r="A10" s="381" t="s">
        <v>83</v>
      </c>
      <c r="B10" s="382"/>
      <c r="C10" s="383"/>
      <c r="D10" s="92"/>
      <c r="E10" s="93">
        <f>1350*12</f>
        <v>16200</v>
      </c>
    </row>
    <row r="11" spans="1:5" s="85" customFormat="1" ht="12.75" customHeight="1" x14ac:dyDescent="0.2">
      <c r="A11" s="381" t="s">
        <v>84</v>
      </c>
      <c r="B11" s="382"/>
      <c r="C11" s="383"/>
      <c r="D11" s="92"/>
      <c r="E11" s="93">
        <f>50*12</f>
        <v>600</v>
      </c>
    </row>
    <row r="12" spans="1:5" s="85" customFormat="1" ht="12.75" customHeight="1" x14ac:dyDescent="0.2">
      <c r="A12" s="367" t="s">
        <v>37</v>
      </c>
      <c r="B12" s="367"/>
      <c r="C12" s="367"/>
      <c r="D12" s="94"/>
      <c r="E12" s="95">
        <f>E3*0.12</f>
        <v>0</v>
      </c>
    </row>
    <row r="13" spans="1:5" s="85" customFormat="1" ht="12.75" customHeight="1" x14ac:dyDescent="0.2">
      <c r="A13" s="367" t="s">
        <v>85</v>
      </c>
      <c r="B13" s="367"/>
      <c r="C13" s="367"/>
      <c r="D13" s="94"/>
      <c r="E13" s="95">
        <f>E3*0.02</f>
        <v>0</v>
      </c>
    </row>
    <row r="14" spans="1:5" s="85" customFormat="1" ht="12.75" customHeight="1" x14ac:dyDescent="0.2">
      <c r="A14" s="368" t="s">
        <v>86</v>
      </c>
      <c r="B14" s="368"/>
      <c r="C14" s="368"/>
      <c r="D14" s="96"/>
      <c r="E14" s="97">
        <f>SUM(E10:E13)</f>
        <v>16800</v>
      </c>
    </row>
    <row r="15" spans="1:5" s="88" customFormat="1" x14ac:dyDescent="0.2">
      <c r="A15" s="369" t="s">
        <v>77</v>
      </c>
      <c r="B15" s="370"/>
      <c r="C15" s="370"/>
      <c r="D15" s="370"/>
      <c r="E15" s="371"/>
    </row>
    <row r="16" spans="1:5" s="88" customFormat="1" x14ac:dyDescent="0.2">
      <c r="A16" s="355" t="s">
        <v>37</v>
      </c>
      <c r="B16" s="355"/>
      <c r="C16" s="355"/>
      <c r="D16" s="98"/>
      <c r="E16" s="99">
        <f>E7*0.12</f>
        <v>0</v>
      </c>
    </row>
    <row r="17" spans="1:5" s="88" customFormat="1" x14ac:dyDescent="0.2">
      <c r="A17" s="355" t="s">
        <v>75</v>
      </c>
      <c r="B17" s="355"/>
      <c r="C17" s="355"/>
      <c r="D17" s="98"/>
      <c r="E17" s="99">
        <f>E7-E7/1.18</f>
        <v>0</v>
      </c>
    </row>
    <row r="18" spans="1:5" s="88" customFormat="1" x14ac:dyDescent="0.2">
      <c r="A18" s="356" t="s">
        <v>78</v>
      </c>
      <c r="B18" s="356"/>
      <c r="C18" s="356"/>
      <c r="D18" s="100"/>
      <c r="E18" s="101">
        <f>E16+E17</f>
        <v>0</v>
      </c>
    </row>
    <row r="19" spans="1:5" s="91" customFormat="1" x14ac:dyDescent="0.2">
      <c r="A19" s="357" t="s">
        <v>74</v>
      </c>
      <c r="B19" s="358"/>
      <c r="C19" s="358"/>
      <c r="D19" s="358"/>
      <c r="E19" s="359"/>
    </row>
    <row r="20" spans="1:5" s="91" customFormat="1" x14ac:dyDescent="0.2">
      <c r="A20" s="362" t="s">
        <v>37</v>
      </c>
      <c r="B20" s="362"/>
      <c r="C20" s="362"/>
      <c r="D20" s="102"/>
      <c r="E20" s="103">
        <f>E8*0.2</f>
        <v>0</v>
      </c>
    </row>
    <row r="21" spans="1:5" s="91" customFormat="1" x14ac:dyDescent="0.2">
      <c r="A21" s="362" t="s">
        <v>75</v>
      </c>
      <c r="B21" s="362"/>
      <c r="C21" s="362"/>
      <c r="D21" s="102"/>
      <c r="E21" s="103">
        <f>E8-E8/1.18</f>
        <v>0</v>
      </c>
    </row>
    <row r="22" spans="1:5" s="91" customFormat="1" x14ac:dyDescent="0.2">
      <c r="A22" s="363" t="s">
        <v>76</v>
      </c>
      <c r="B22" s="363"/>
      <c r="C22" s="363"/>
      <c r="D22" s="104"/>
      <c r="E22" s="105">
        <f>E20+E21</f>
        <v>0</v>
      </c>
    </row>
    <row r="23" spans="1:5" s="106" customFormat="1" x14ac:dyDescent="0.2">
      <c r="A23" s="364" t="s">
        <v>87</v>
      </c>
      <c r="B23" s="364"/>
      <c r="C23" s="364"/>
      <c r="D23" s="83"/>
      <c r="E23" s="84">
        <f>E3-E14</f>
        <v>-16800</v>
      </c>
    </row>
    <row r="24" spans="1:5" s="108" customFormat="1" x14ac:dyDescent="0.2">
      <c r="A24" s="365" t="s">
        <v>88</v>
      </c>
      <c r="B24" s="365"/>
      <c r="C24" s="365"/>
      <c r="D24" s="107"/>
      <c r="E24" s="87">
        <f>E7-E18</f>
        <v>0</v>
      </c>
    </row>
    <row r="25" spans="1:5" s="110" customFormat="1" x14ac:dyDescent="0.2">
      <c r="A25" s="366" t="s">
        <v>89</v>
      </c>
      <c r="B25" s="366"/>
      <c r="C25" s="366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0" t="s">
        <v>67</v>
      </c>
      <c r="B40" s="361"/>
      <c r="C40" s="361"/>
      <c r="D40" s="361"/>
      <c r="E40" s="361"/>
      <c r="F40" s="361"/>
      <c r="G40" s="361"/>
      <c r="H40" s="361"/>
      <c r="I40" s="361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8" t="s">
        <v>147</v>
      </c>
      <c r="B1" s="458"/>
      <c r="C1" s="458"/>
      <c r="D1" s="458"/>
      <c r="E1" s="458"/>
      <c r="F1" s="458"/>
      <c r="G1" s="458"/>
    </row>
    <row r="2" spans="1:7" x14ac:dyDescent="0.2">
      <c r="A2" s="459" t="s">
        <v>2</v>
      </c>
      <c r="B2" s="459"/>
      <c r="C2" s="228">
        <f>C3+C4</f>
        <v>0</v>
      </c>
      <c r="D2" s="223"/>
      <c r="E2" s="223"/>
      <c r="F2" s="223"/>
    </row>
    <row r="3" spans="1:7" x14ac:dyDescent="0.2">
      <c r="A3" s="460" t="s">
        <v>3</v>
      </c>
      <c r="B3" s="460"/>
      <c r="C3" s="227">
        <v>0</v>
      </c>
      <c r="D3" s="223"/>
      <c r="E3" s="223"/>
      <c r="F3" s="223"/>
      <c r="G3" s="222"/>
    </row>
    <row r="4" spans="1:7" x14ac:dyDescent="0.2">
      <c r="A4" s="460" t="s">
        <v>4</v>
      </c>
      <c r="B4" s="460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1" t="s">
        <v>5</v>
      </c>
      <c r="B6" s="462"/>
      <c r="C6" s="463"/>
      <c r="D6" s="467" t="s">
        <v>6</v>
      </c>
      <c r="E6" s="221"/>
      <c r="F6" s="487" t="s">
        <v>146</v>
      </c>
      <c r="G6" s="452">
        <f>G11+G16+G17+G18+G19</f>
        <v>258654</v>
      </c>
    </row>
    <row r="7" spans="1:7" x14ac:dyDescent="0.2">
      <c r="A7" s="464"/>
      <c r="B7" s="465"/>
      <c r="C7" s="466"/>
      <c r="D7" s="468"/>
      <c r="E7" s="220"/>
      <c r="F7" s="488"/>
      <c r="G7" s="452"/>
    </row>
    <row r="8" spans="1:7" x14ac:dyDescent="0.2">
      <c r="A8" s="491" t="s">
        <v>145</v>
      </c>
      <c r="B8" s="491"/>
      <c r="C8" s="491"/>
      <c r="D8" s="491"/>
      <c r="E8" s="491"/>
      <c r="F8" s="491"/>
      <c r="G8" s="491"/>
    </row>
    <row r="9" spans="1:7" s="210" customFormat="1" ht="38.25" customHeight="1" x14ac:dyDescent="0.2">
      <c r="A9" s="469" t="s">
        <v>93</v>
      </c>
      <c r="B9" s="469"/>
      <c r="C9" s="469"/>
      <c r="D9" s="212"/>
      <c r="E9" s="212"/>
      <c r="F9" s="212"/>
      <c r="G9" s="211">
        <v>258654</v>
      </c>
    </row>
    <row r="10" spans="1:7" s="207" customFormat="1" ht="27" customHeight="1" x14ac:dyDescent="0.2">
      <c r="A10" s="484" t="s">
        <v>9</v>
      </c>
      <c r="B10" s="485"/>
      <c r="C10" s="485"/>
      <c r="D10" s="219"/>
      <c r="E10" s="219"/>
      <c r="F10" s="219"/>
      <c r="G10" s="208">
        <v>0</v>
      </c>
    </row>
    <row r="11" spans="1:7" ht="12.75" customHeight="1" x14ac:dyDescent="0.2">
      <c r="A11" s="471" t="s">
        <v>10</v>
      </c>
      <c r="B11" s="471"/>
      <c r="C11" s="471"/>
      <c r="D11" s="138"/>
      <c r="E11" s="138"/>
      <c r="F11" s="138"/>
      <c r="G11" s="137">
        <f>G9+G10</f>
        <v>258654</v>
      </c>
    </row>
    <row r="12" spans="1:7" x14ac:dyDescent="0.2">
      <c r="A12" s="486" t="s">
        <v>35</v>
      </c>
      <c r="B12" s="486"/>
      <c r="C12" s="486"/>
      <c r="D12" s="486"/>
      <c r="E12" s="486"/>
      <c r="F12" s="486"/>
      <c r="G12" s="486"/>
    </row>
    <row r="13" spans="1:7" s="210" customFormat="1" ht="25.5" customHeight="1" x14ac:dyDescent="0.2">
      <c r="A13" s="469" t="s">
        <v>12</v>
      </c>
      <c r="B13" s="469"/>
      <c r="C13" s="469"/>
      <c r="D13" s="212"/>
      <c r="E13" s="212"/>
      <c r="F13" s="212"/>
      <c r="G13" s="211">
        <v>0</v>
      </c>
    </row>
    <row r="14" spans="1:7" s="207" customFormat="1" ht="27" customHeight="1" x14ac:dyDescent="0.2">
      <c r="A14" s="484" t="s">
        <v>13</v>
      </c>
      <c r="B14" s="485"/>
      <c r="C14" s="485"/>
      <c r="D14" s="219"/>
      <c r="E14" s="219"/>
      <c r="F14" s="219"/>
      <c r="G14" s="208">
        <v>0</v>
      </c>
    </row>
    <row r="15" spans="1:7" s="207" customFormat="1" x14ac:dyDescent="0.2">
      <c r="A15" s="453" t="s">
        <v>144</v>
      </c>
      <c r="B15" s="454"/>
      <c r="C15" s="454"/>
      <c r="D15" s="219"/>
      <c r="E15" s="219"/>
      <c r="F15" s="219"/>
      <c r="G15" s="218">
        <v>0</v>
      </c>
    </row>
    <row r="16" spans="1:7" ht="12.75" customHeight="1" x14ac:dyDescent="0.2">
      <c r="A16" s="471" t="s">
        <v>14</v>
      </c>
      <c r="B16" s="471"/>
      <c r="C16" s="471"/>
      <c r="D16" s="138"/>
      <c r="E16" s="138"/>
      <c r="F16" s="138"/>
      <c r="G16" s="137">
        <f>G13+G14+G15</f>
        <v>0</v>
      </c>
    </row>
    <row r="17" spans="1:7" s="169" customFormat="1" x14ac:dyDescent="0.2">
      <c r="A17" s="472" t="s">
        <v>80</v>
      </c>
      <c r="B17" s="473"/>
      <c r="C17" s="474"/>
      <c r="D17" s="152"/>
      <c r="E17" s="152"/>
      <c r="F17" s="152"/>
      <c r="G17" s="151">
        <v>0</v>
      </c>
    </row>
    <row r="18" spans="1:7" s="164" customFormat="1" ht="12.75" customHeight="1" x14ac:dyDescent="0.2">
      <c r="A18" s="492" t="s">
        <v>71</v>
      </c>
      <c r="B18" s="493"/>
      <c r="C18" s="494"/>
      <c r="D18" s="217"/>
      <c r="E18" s="217"/>
      <c r="F18" s="217"/>
      <c r="G18" s="147">
        <v>0</v>
      </c>
    </row>
    <row r="19" spans="1:7" s="159" customFormat="1" ht="12.75" customHeight="1" x14ac:dyDescent="0.2">
      <c r="A19" s="495" t="s">
        <v>70</v>
      </c>
      <c r="B19" s="496"/>
      <c r="C19" s="497"/>
      <c r="D19" s="206"/>
      <c r="E19" s="206"/>
      <c r="F19" s="206"/>
      <c r="G19" s="144">
        <v>0</v>
      </c>
    </row>
    <row r="20" spans="1:7" s="203" customFormat="1" ht="23.25" customHeight="1" x14ac:dyDescent="0.2">
      <c r="A20" s="455" t="s">
        <v>143</v>
      </c>
      <c r="B20" s="456"/>
      <c r="C20" s="457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4" t="s">
        <v>102</v>
      </c>
      <c r="B21" s="395"/>
      <c r="C21" s="396"/>
      <c r="D21" s="202"/>
      <c r="E21" s="202"/>
      <c r="F21" s="202"/>
      <c r="G21" s="201"/>
    </row>
    <row r="22" spans="1:7" s="159" customFormat="1" ht="12.75" customHeight="1" x14ac:dyDescent="0.2">
      <c r="A22" s="394" t="s">
        <v>103</v>
      </c>
      <c r="B22" s="395"/>
      <c r="C22" s="396"/>
      <c r="D22" s="202"/>
      <c r="E22" s="202"/>
      <c r="F22" s="202"/>
      <c r="G22" s="201"/>
    </row>
    <row r="23" spans="1:7" s="159" customFormat="1" ht="12.75" customHeight="1" x14ac:dyDescent="0.2">
      <c r="A23" s="394" t="s">
        <v>104</v>
      </c>
      <c r="B23" s="395"/>
      <c r="C23" s="396"/>
      <c r="D23" s="202"/>
      <c r="E23" s="202"/>
      <c r="F23" s="202"/>
      <c r="G23" s="201"/>
    </row>
    <row r="24" spans="1:7" s="159" customFormat="1" ht="12.75" customHeight="1" x14ac:dyDescent="0.2">
      <c r="A24" s="394" t="s">
        <v>105</v>
      </c>
      <c r="B24" s="395"/>
      <c r="C24" s="396"/>
      <c r="D24" s="202"/>
      <c r="E24" s="202"/>
      <c r="F24" s="202"/>
      <c r="G24" s="201"/>
    </row>
    <row r="25" spans="1:7" s="159" customFormat="1" ht="12.75" customHeight="1" x14ac:dyDescent="0.2">
      <c r="A25" s="394" t="s">
        <v>106</v>
      </c>
      <c r="B25" s="395"/>
      <c r="C25" s="396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1" t="s">
        <v>44</v>
      </c>
      <c r="B27" s="478"/>
      <c r="C27" s="479"/>
      <c r="D27" s="194"/>
      <c r="E27" s="194"/>
      <c r="F27" s="194"/>
      <c r="G27" s="489">
        <f>G32+G36+G37+G38+G39</f>
        <v>0</v>
      </c>
    </row>
    <row r="28" spans="1:7" x14ac:dyDescent="0.2">
      <c r="A28" s="480"/>
      <c r="B28" s="481"/>
      <c r="C28" s="482"/>
      <c r="D28" s="193"/>
      <c r="E28" s="193"/>
      <c r="F28" s="193"/>
      <c r="G28" s="490"/>
    </row>
    <row r="29" spans="1:7" x14ac:dyDescent="0.2">
      <c r="A29" s="412" t="s">
        <v>16</v>
      </c>
      <c r="B29" s="412"/>
      <c r="C29" s="412"/>
      <c r="D29" s="412"/>
      <c r="E29" s="412"/>
      <c r="F29" s="412"/>
      <c r="G29" s="412"/>
    </row>
    <row r="30" spans="1:7" s="210" customFormat="1" ht="20.25" customHeight="1" x14ac:dyDescent="0.2">
      <c r="A30" s="483" t="s">
        <v>45</v>
      </c>
      <c r="B30" s="483"/>
      <c r="C30" s="483"/>
      <c r="D30" s="212"/>
      <c r="E30" s="212"/>
      <c r="F30" s="212"/>
      <c r="G30" s="211">
        <v>0</v>
      </c>
    </row>
    <row r="31" spans="1:7" ht="24.75" customHeight="1" x14ac:dyDescent="0.2">
      <c r="A31" s="484" t="s">
        <v>46</v>
      </c>
      <c r="B31" s="485"/>
      <c r="C31" s="485"/>
      <c r="D31" s="213"/>
      <c r="E31" s="213"/>
      <c r="F31" s="213"/>
      <c r="G31" s="180">
        <f>G10</f>
        <v>0</v>
      </c>
    </row>
    <row r="32" spans="1:7" ht="12.75" customHeight="1" x14ac:dyDescent="0.2">
      <c r="A32" s="471" t="s">
        <v>47</v>
      </c>
      <c r="B32" s="471"/>
      <c r="C32" s="471"/>
      <c r="D32" s="138"/>
      <c r="E32" s="138"/>
      <c r="F32" s="138"/>
      <c r="G32" s="137">
        <f>G30+G31</f>
        <v>0</v>
      </c>
    </row>
    <row r="33" spans="1:7" x14ac:dyDescent="0.2">
      <c r="A33" s="412" t="s">
        <v>35</v>
      </c>
      <c r="B33" s="412"/>
      <c r="C33" s="412"/>
      <c r="D33" s="412"/>
      <c r="E33" s="412"/>
      <c r="F33" s="412"/>
      <c r="G33" s="412"/>
    </row>
    <row r="34" spans="1:7" s="210" customFormat="1" ht="23.25" customHeight="1" x14ac:dyDescent="0.2">
      <c r="A34" s="469" t="s">
        <v>48</v>
      </c>
      <c r="B34" s="469"/>
      <c r="C34" s="469"/>
      <c r="D34" s="212"/>
      <c r="E34" s="212"/>
      <c r="F34" s="212"/>
      <c r="G34" s="211">
        <v>0</v>
      </c>
    </row>
    <row r="35" spans="1:7" s="207" customFormat="1" x14ac:dyDescent="0.2">
      <c r="A35" s="470" t="s">
        <v>49</v>
      </c>
      <c r="B35" s="470"/>
      <c r="C35" s="470"/>
      <c r="D35" s="209"/>
      <c r="E35" s="209"/>
      <c r="F35" s="209"/>
      <c r="G35" s="208">
        <f>G14</f>
        <v>0</v>
      </c>
    </row>
    <row r="36" spans="1:7" ht="12.75" customHeight="1" x14ac:dyDescent="0.2">
      <c r="A36" s="471" t="s">
        <v>50</v>
      </c>
      <c r="B36" s="471"/>
      <c r="C36" s="471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2" t="s">
        <v>81</v>
      </c>
      <c r="B37" s="473"/>
      <c r="C37" s="474"/>
      <c r="D37" s="152"/>
      <c r="E37" s="152"/>
      <c r="F37" s="152"/>
      <c r="G37" s="151">
        <v>0</v>
      </c>
    </row>
    <row r="38" spans="1:7" ht="12.75" customHeight="1" x14ac:dyDescent="0.2">
      <c r="A38" s="475" t="s">
        <v>73</v>
      </c>
      <c r="B38" s="476"/>
      <c r="C38" s="477"/>
      <c r="D38" s="138"/>
      <c r="E38" s="138"/>
      <c r="F38" s="138"/>
      <c r="G38" s="147">
        <v>0</v>
      </c>
    </row>
    <row r="39" spans="1:7" s="159" customFormat="1" ht="12.75" customHeight="1" x14ac:dyDescent="0.2">
      <c r="A39" s="400" t="s">
        <v>72</v>
      </c>
      <c r="B39" s="401"/>
      <c r="C39" s="402"/>
      <c r="D39" s="206"/>
      <c r="E39" s="206"/>
      <c r="F39" s="206"/>
      <c r="G39" s="144">
        <v>0</v>
      </c>
    </row>
    <row r="40" spans="1:7" s="203" customFormat="1" ht="24.75" customHeight="1" x14ac:dyDescent="0.2">
      <c r="A40" s="403" t="s">
        <v>142</v>
      </c>
      <c r="B40" s="403"/>
      <c r="C40" s="403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4" t="s">
        <v>114</v>
      </c>
      <c r="B41" s="395"/>
      <c r="C41" s="396"/>
      <c r="D41" s="202"/>
      <c r="E41" s="202"/>
      <c r="F41" s="202"/>
      <c r="G41" s="201"/>
    </row>
    <row r="42" spans="1:7" s="159" customFormat="1" ht="12.75" customHeight="1" x14ac:dyDescent="0.2">
      <c r="A42" s="394" t="s">
        <v>115</v>
      </c>
      <c r="B42" s="395"/>
      <c r="C42" s="396"/>
      <c r="D42" s="202"/>
      <c r="E42" s="202"/>
      <c r="F42" s="202"/>
      <c r="G42" s="201"/>
    </row>
    <row r="43" spans="1:7" s="159" customFormat="1" ht="12.75" customHeight="1" x14ac:dyDescent="0.2">
      <c r="A43" s="394" t="s">
        <v>116</v>
      </c>
      <c r="B43" s="395"/>
      <c r="C43" s="396"/>
      <c r="D43" s="202"/>
      <c r="E43" s="202"/>
      <c r="F43" s="202"/>
      <c r="G43" s="201"/>
    </row>
    <row r="44" spans="1:7" s="159" customFormat="1" ht="12.75" customHeight="1" x14ac:dyDescent="0.2">
      <c r="A44" s="394" t="s">
        <v>117</v>
      </c>
      <c r="B44" s="395"/>
      <c r="C44" s="396"/>
      <c r="D44" s="202"/>
      <c r="E44" s="202"/>
      <c r="F44" s="202"/>
      <c r="G44" s="201"/>
    </row>
    <row r="45" spans="1:7" s="159" customFormat="1" ht="12.75" customHeight="1" x14ac:dyDescent="0.2">
      <c r="A45" s="394" t="s">
        <v>119</v>
      </c>
      <c r="B45" s="395"/>
      <c r="C45" s="396"/>
      <c r="D45" s="202"/>
      <c r="E45" s="202"/>
      <c r="F45" s="202"/>
      <c r="G45" s="201"/>
    </row>
    <row r="46" spans="1:7" x14ac:dyDescent="0.2">
      <c r="A46" s="410" t="s">
        <v>51</v>
      </c>
      <c r="B46" s="410"/>
      <c r="C46" s="410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1" t="s">
        <v>15</v>
      </c>
      <c r="B48" s="478"/>
      <c r="C48" s="479"/>
      <c r="D48" s="194"/>
      <c r="E48" s="194"/>
      <c r="F48" s="194"/>
      <c r="G48" s="452">
        <f>G69+G74+G81+G85+G89</f>
        <v>36211.56</v>
      </c>
    </row>
    <row r="49" spans="1:9" s="158" customFormat="1" x14ac:dyDescent="0.2">
      <c r="A49" s="480"/>
      <c r="B49" s="481"/>
      <c r="C49" s="482"/>
      <c r="D49" s="193"/>
      <c r="E49" s="193"/>
      <c r="F49" s="193"/>
      <c r="G49" s="452"/>
    </row>
    <row r="50" spans="1:9" s="158" customFormat="1" x14ac:dyDescent="0.2">
      <c r="A50" s="412" t="s">
        <v>16</v>
      </c>
      <c r="B50" s="412"/>
      <c r="C50" s="412"/>
      <c r="D50" s="412"/>
      <c r="E50" s="412"/>
      <c r="F50" s="412"/>
      <c r="G50" s="412"/>
    </row>
    <row r="51" spans="1:9" s="158" customFormat="1" ht="24.75" customHeight="1" x14ac:dyDescent="0.2">
      <c r="A51" s="411" t="s">
        <v>17</v>
      </c>
      <c r="B51" s="411"/>
      <c r="C51" s="411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0" t="s">
        <v>18</v>
      </c>
      <c r="B52" s="441"/>
      <c r="C52" s="442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0" t="s">
        <v>19</v>
      </c>
      <c r="B53" s="441"/>
      <c r="C53" s="442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0" t="s">
        <v>20</v>
      </c>
      <c r="B54" s="441"/>
      <c r="C54" s="442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0" t="s">
        <v>21</v>
      </c>
      <c r="B55" s="441"/>
      <c r="C55" s="442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0" t="s">
        <v>22</v>
      </c>
      <c r="B56" s="441"/>
      <c r="C56" s="442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0" t="s">
        <v>94</v>
      </c>
      <c r="B57" s="441"/>
      <c r="C57" s="442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0" t="s">
        <v>141</v>
      </c>
      <c r="B58" s="441"/>
      <c r="C58" s="442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0" t="s">
        <v>24</v>
      </c>
      <c r="B59" s="441"/>
      <c r="C59" s="442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1" t="s">
        <v>25</v>
      </c>
      <c r="B60" s="411"/>
      <c r="C60" s="411"/>
      <c r="D60" s="188"/>
      <c r="E60" s="188"/>
      <c r="F60" s="188"/>
      <c r="G60" s="178"/>
    </row>
    <row r="61" spans="1:9" s="158" customFormat="1" ht="24.75" customHeight="1" x14ac:dyDescent="0.2">
      <c r="A61" s="446" t="s">
        <v>27</v>
      </c>
      <c r="B61" s="446"/>
      <c r="C61" s="446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0" t="s">
        <v>140</v>
      </c>
      <c r="B62" s="450"/>
      <c r="C62" s="450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0" t="s">
        <v>31</v>
      </c>
      <c r="B63" s="441"/>
      <c r="C63" s="442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0" t="s">
        <v>139</v>
      </c>
      <c r="B64" s="441"/>
      <c r="C64" s="442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7" t="s">
        <v>138</v>
      </c>
      <c r="B65" s="448"/>
      <c r="C65" s="449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0" t="s">
        <v>98</v>
      </c>
      <c r="B66" s="410"/>
      <c r="C66" s="410"/>
      <c r="D66" s="179"/>
      <c r="E66" s="179"/>
      <c r="F66" s="179"/>
      <c r="G66" s="182">
        <f>SUM(G52:G65)</f>
        <v>0</v>
      </c>
    </row>
    <row r="67" spans="1:9" s="158" customFormat="1" x14ac:dyDescent="0.2">
      <c r="A67" s="446" t="s">
        <v>32</v>
      </c>
      <c r="B67" s="446"/>
      <c r="C67" s="446"/>
      <c r="D67" s="183"/>
      <c r="E67" s="183"/>
      <c r="F67" s="183"/>
      <c r="G67" s="180">
        <f>(G9)*0.02</f>
        <v>5173.08</v>
      </c>
    </row>
    <row r="68" spans="1:9" s="158" customFormat="1" x14ac:dyDescent="0.2">
      <c r="A68" s="446" t="s">
        <v>33</v>
      </c>
      <c r="B68" s="446"/>
      <c r="C68" s="446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0" t="s">
        <v>99</v>
      </c>
      <c r="B69" s="410"/>
      <c r="C69" s="410"/>
      <c r="D69" s="179"/>
      <c r="E69" s="179"/>
      <c r="F69" s="179"/>
      <c r="G69" s="182">
        <f>G66+G67+G68</f>
        <v>36211.56</v>
      </c>
    </row>
    <row r="70" spans="1:9" x14ac:dyDescent="0.2">
      <c r="A70" s="412" t="s">
        <v>35</v>
      </c>
      <c r="B70" s="412"/>
      <c r="C70" s="412"/>
      <c r="D70" s="412"/>
      <c r="E70" s="412"/>
      <c r="F70" s="412"/>
      <c r="G70" s="412"/>
    </row>
    <row r="71" spans="1:9" ht="14.25" customHeight="1" x14ac:dyDescent="0.2">
      <c r="A71" s="451" t="s">
        <v>137</v>
      </c>
      <c r="B71" s="451"/>
      <c r="C71" s="451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6" t="s">
        <v>32</v>
      </c>
      <c r="B72" s="446"/>
      <c r="C72" s="446"/>
      <c r="D72" s="181"/>
      <c r="E72" s="181"/>
      <c r="F72" s="181"/>
      <c r="G72" s="180">
        <f>(G13)*0.02</f>
        <v>0</v>
      </c>
    </row>
    <row r="73" spans="1:9" x14ac:dyDescent="0.2">
      <c r="A73" s="446" t="s">
        <v>33</v>
      </c>
      <c r="B73" s="446"/>
      <c r="C73" s="446"/>
      <c r="D73" s="181"/>
      <c r="E73" s="181"/>
      <c r="F73" s="181"/>
      <c r="G73" s="180">
        <f>(G16)*0.12</f>
        <v>0</v>
      </c>
    </row>
    <row r="74" spans="1:9" x14ac:dyDescent="0.2">
      <c r="A74" s="410" t="s">
        <v>38</v>
      </c>
      <c r="B74" s="410"/>
      <c r="C74" s="410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8" t="s">
        <v>82</v>
      </c>
      <c r="B75" s="429"/>
      <c r="C75" s="429"/>
      <c r="D75" s="429"/>
      <c r="E75" s="429"/>
      <c r="F75" s="429"/>
      <c r="G75" s="430"/>
    </row>
    <row r="76" spans="1:9" s="169" customFormat="1" ht="51" customHeight="1" x14ac:dyDescent="0.2">
      <c r="A76" s="405" t="s">
        <v>136</v>
      </c>
      <c r="B76" s="406"/>
      <c r="C76" s="407"/>
      <c r="D76" s="176"/>
      <c r="E76" s="176"/>
      <c r="F76" s="176"/>
      <c r="G76" s="177">
        <v>0</v>
      </c>
    </row>
    <row r="77" spans="1:9" s="169" customFormat="1" ht="12.75" customHeight="1" x14ac:dyDescent="0.2">
      <c r="A77" s="433" t="s">
        <v>100</v>
      </c>
      <c r="B77" s="434"/>
      <c r="C77" s="435"/>
      <c r="D77" s="176"/>
      <c r="E77" s="176"/>
      <c r="F77" s="176"/>
      <c r="G77" s="175">
        <v>0</v>
      </c>
    </row>
    <row r="78" spans="1:9" s="169" customFormat="1" ht="12.75" customHeight="1" x14ac:dyDescent="0.2">
      <c r="A78" s="405" t="s">
        <v>120</v>
      </c>
      <c r="B78" s="406"/>
      <c r="C78" s="407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8" t="s">
        <v>37</v>
      </c>
      <c r="B79" s="408"/>
      <c r="C79" s="408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8" t="s">
        <v>85</v>
      </c>
      <c r="B80" s="408"/>
      <c r="C80" s="408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9" t="s">
        <v>86</v>
      </c>
      <c r="B81" s="409"/>
      <c r="C81" s="409"/>
      <c r="D81" s="171"/>
      <c r="E81" s="171"/>
      <c r="F81" s="171"/>
      <c r="G81" s="170">
        <f>SUM(G76:G80)</f>
        <v>0</v>
      </c>
    </row>
    <row r="82" spans="1:10" s="164" customFormat="1" x14ac:dyDescent="0.2">
      <c r="A82" s="443" t="s">
        <v>77</v>
      </c>
      <c r="B82" s="444"/>
      <c r="C82" s="444"/>
      <c r="D82" s="444"/>
      <c r="E82" s="444"/>
      <c r="F82" s="444"/>
      <c r="G82" s="445"/>
    </row>
    <row r="83" spans="1:10" s="164" customFormat="1" x14ac:dyDescent="0.2">
      <c r="A83" s="431" t="s">
        <v>37</v>
      </c>
      <c r="B83" s="431"/>
      <c r="C83" s="431"/>
      <c r="D83" s="168"/>
      <c r="E83" s="168"/>
      <c r="F83" s="168"/>
      <c r="G83" s="167">
        <f>G18*0.12</f>
        <v>0</v>
      </c>
    </row>
    <row r="84" spans="1:10" s="164" customFormat="1" x14ac:dyDescent="0.2">
      <c r="A84" s="431" t="s">
        <v>75</v>
      </c>
      <c r="B84" s="431"/>
      <c r="C84" s="431"/>
      <c r="D84" s="168"/>
      <c r="E84" s="168"/>
      <c r="F84" s="168"/>
      <c r="G84" s="167">
        <f>G18-G18/1.18</f>
        <v>0</v>
      </c>
    </row>
    <row r="85" spans="1:10" s="164" customFormat="1" x14ac:dyDescent="0.2">
      <c r="A85" s="432" t="s">
        <v>78</v>
      </c>
      <c r="B85" s="432"/>
      <c r="C85" s="432"/>
      <c r="D85" s="166"/>
      <c r="E85" s="166"/>
      <c r="F85" s="166"/>
      <c r="G85" s="165">
        <f>G83+G84</f>
        <v>0</v>
      </c>
    </row>
    <row r="86" spans="1:10" s="159" customFormat="1" x14ac:dyDescent="0.2">
      <c r="A86" s="437" t="s">
        <v>74</v>
      </c>
      <c r="B86" s="438"/>
      <c r="C86" s="438"/>
      <c r="D86" s="438"/>
      <c r="E86" s="438"/>
      <c r="F86" s="438"/>
      <c r="G86" s="439"/>
    </row>
    <row r="87" spans="1:10" s="159" customFormat="1" x14ac:dyDescent="0.2">
      <c r="A87" s="404" t="s">
        <v>37</v>
      </c>
      <c r="B87" s="404"/>
      <c r="C87" s="404"/>
      <c r="D87" s="163"/>
      <c r="E87" s="163"/>
      <c r="F87" s="163"/>
      <c r="G87" s="162">
        <f>G73*0.2</f>
        <v>0</v>
      </c>
    </row>
    <row r="88" spans="1:10" s="159" customFormat="1" x14ac:dyDescent="0.2">
      <c r="A88" s="404" t="s">
        <v>75</v>
      </c>
      <c r="B88" s="404"/>
      <c r="C88" s="404"/>
      <c r="D88" s="163"/>
      <c r="E88" s="163"/>
      <c r="F88" s="163"/>
      <c r="G88" s="162">
        <f>G73-G73/1.18</f>
        <v>0</v>
      </c>
    </row>
    <row r="89" spans="1:10" s="159" customFormat="1" x14ac:dyDescent="0.2">
      <c r="A89" s="436" t="s">
        <v>76</v>
      </c>
      <c r="B89" s="436"/>
      <c r="C89" s="436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8" t="s">
        <v>134</v>
      </c>
      <c r="B91" s="419"/>
      <c r="C91" s="419"/>
      <c r="D91" s="419"/>
      <c r="E91" s="419"/>
      <c r="F91" s="419"/>
      <c r="G91" s="420"/>
    </row>
    <row r="92" spans="1:10" ht="12.75" customHeight="1" x14ac:dyDescent="0.2">
      <c r="A92" s="421" t="s">
        <v>95</v>
      </c>
      <c r="B92" s="422"/>
      <c r="C92" s="423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1" t="s">
        <v>96</v>
      </c>
      <c r="B93" s="422"/>
      <c r="C93" s="423"/>
      <c r="D93" s="140"/>
      <c r="E93" s="140"/>
      <c r="F93" s="140"/>
      <c r="G93" s="153">
        <f>G16-G74</f>
        <v>0</v>
      </c>
    </row>
    <row r="94" spans="1:10" ht="12.75" customHeight="1" x14ac:dyDescent="0.2">
      <c r="A94" s="421" t="s">
        <v>111</v>
      </c>
      <c r="B94" s="422"/>
      <c r="C94" s="423"/>
      <c r="D94" s="140"/>
      <c r="E94" s="140"/>
      <c r="F94" s="140"/>
      <c r="G94" s="137">
        <v>0</v>
      </c>
    </row>
    <row r="95" spans="1:10" s="149" customFormat="1" ht="25.5" customHeight="1" x14ac:dyDescent="0.2">
      <c r="A95" s="416" t="s">
        <v>108</v>
      </c>
      <c r="B95" s="416"/>
      <c r="C95" s="416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7" t="s">
        <v>109</v>
      </c>
      <c r="B96" s="417"/>
      <c r="C96" s="417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7" t="s">
        <v>110</v>
      </c>
      <c r="B97" s="427"/>
      <c r="C97" s="427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1" t="s">
        <v>131</v>
      </c>
      <c r="B98" s="422"/>
      <c r="C98" s="423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4" t="s">
        <v>130</v>
      </c>
      <c r="B99" s="425"/>
      <c r="C99" s="426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7" t="s">
        <v>128</v>
      </c>
      <c r="B100" s="398"/>
      <c r="C100" s="399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7" t="s">
        <v>127</v>
      </c>
      <c r="B101" s="398"/>
      <c r="C101" s="399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3" t="s">
        <v>107</v>
      </c>
      <c r="B102" s="414"/>
      <c r="C102" s="415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3" t="s">
        <v>124</v>
      </c>
      <c r="B109" s="393"/>
      <c r="C109" s="393"/>
      <c r="D109" s="393"/>
      <c r="E109" s="393"/>
      <c r="F109" s="393"/>
      <c r="G109" s="393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3" t="s">
        <v>122</v>
      </c>
      <c r="B111" s="393"/>
      <c r="C111" s="393"/>
      <c r="D111" s="393"/>
      <c r="E111" s="393"/>
      <c r="F111" s="393"/>
      <c r="G111" s="393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8" t="s">
        <v>147</v>
      </c>
      <c r="B1" s="458"/>
      <c r="C1" s="458"/>
      <c r="D1" s="458"/>
      <c r="E1" s="458"/>
      <c r="F1" s="458"/>
      <c r="G1" s="458"/>
    </row>
    <row r="2" spans="1:7" x14ac:dyDescent="0.2">
      <c r="A2" s="459" t="s">
        <v>2</v>
      </c>
      <c r="B2" s="459"/>
      <c r="C2" s="228">
        <f>C3+C4</f>
        <v>2646.4</v>
      </c>
      <c r="D2" s="223"/>
      <c r="E2" s="223"/>
      <c r="F2" s="223"/>
    </row>
    <row r="3" spans="1:7" x14ac:dyDescent="0.2">
      <c r="A3" s="460" t="s">
        <v>3</v>
      </c>
      <c r="B3" s="460"/>
      <c r="C3" s="227">
        <v>2646.4</v>
      </c>
      <c r="D3" s="223"/>
      <c r="E3" s="223"/>
      <c r="F3" s="223"/>
      <c r="G3" s="222"/>
    </row>
    <row r="4" spans="1:7" x14ac:dyDescent="0.2">
      <c r="A4" s="460" t="s">
        <v>4</v>
      </c>
      <c r="B4" s="460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1" t="s">
        <v>5</v>
      </c>
      <c r="B6" s="462"/>
      <c r="C6" s="463"/>
      <c r="D6" s="467" t="s">
        <v>6</v>
      </c>
      <c r="E6" s="231"/>
      <c r="F6" s="487" t="s">
        <v>146</v>
      </c>
      <c r="G6" s="452">
        <f>G11+G16+G17+G18+G19</f>
        <v>389655</v>
      </c>
    </row>
    <row r="7" spans="1:7" x14ac:dyDescent="0.2">
      <c r="A7" s="464"/>
      <c r="B7" s="465"/>
      <c r="C7" s="466"/>
      <c r="D7" s="468"/>
      <c r="E7" s="232"/>
      <c r="F7" s="488"/>
      <c r="G7" s="452"/>
    </row>
    <row r="8" spans="1:7" x14ac:dyDescent="0.2">
      <c r="A8" s="491" t="s">
        <v>145</v>
      </c>
      <c r="B8" s="491"/>
      <c r="C8" s="491"/>
      <c r="D8" s="491"/>
      <c r="E8" s="491"/>
      <c r="F8" s="491"/>
      <c r="G8" s="491"/>
    </row>
    <row r="9" spans="1:7" s="210" customFormat="1" ht="38.25" customHeight="1" x14ac:dyDescent="0.2">
      <c r="A9" s="469" t="s">
        <v>93</v>
      </c>
      <c r="B9" s="469"/>
      <c r="C9" s="469"/>
      <c r="D9" s="212"/>
      <c r="E9" s="212"/>
      <c r="F9" s="212"/>
      <c r="G9" s="211">
        <v>261358</v>
      </c>
    </row>
    <row r="10" spans="1:7" s="207" customFormat="1" ht="27" customHeight="1" x14ac:dyDescent="0.2">
      <c r="A10" s="484" t="s">
        <v>9</v>
      </c>
      <c r="B10" s="485"/>
      <c r="C10" s="485"/>
      <c r="D10" s="219"/>
      <c r="E10" s="219"/>
      <c r="F10" s="219"/>
      <c r="G10" s="208">
        <v>0</v>
      </c>
    </row>
    <row r="11" spans="1:7" ht="12.75" customHeight="1" x14ac:dyDescent="0.2">
      <c r="A11" s="471" t="s">
        <v>10</v>
      </c>
      <c r="B11" s="471"/>
      <c r="C11" s="471"/>
      <c r="D11" s="138"/>
      <c r="E11" s="138"/>
      <c r="F11" s="138"/>
      <c r="G11" s="137">
        <f>G9+G10</f>
        <v>261358</v>
      </c>
    </row>
    <row r="12" spans="1:7" x14ac:dyDescent="0.2">
      <c r="A12" s="486" t="s">
        <v>35</v>
      </c>
      <c r="B12" s="486"/>
      <c r="C12" s="486"/>
      <c r="D12" s="486"/>
      <c r="E12" s="486"/>
      <c r="F12" s="486"/>
      <c r="G12" s="486"/>
    </row>
    <row r="13" spans="1:7" s="210" customFormat="1" ht="25.5" customHeight="1" x14ac:dyDescent="0.2">
      <c r="A13" s="469" t="s">
        <v>12</v>
      </c>
      <c r="B13" s="469"/>
      <c r="C13" s="469"/>
      <c r="D13" s="212"/>
      <c r="E13" s="212"/>
      <c r="F13" s="212"/>
      <c r="G13" s="211">
        <v>128297</v>
      </c>
    </row>
    <row r="14" spans="1:7" s="207" customFormat="1" ht="27" customHeight="1" x14ac:dyDescent="0.2">
      <c r="A14" s="484" t="s">
        <v>13</v>
      </c>
      <c r="B14" s="485"/>
      <c r="C14" s="485"/>
      <c r="D14" s="219"/>
      <c r="E14" s="219"/>
      <c r="F14" s="219"/>
      <c r="G14" s="208">
        <v>0</v>
      </c>
    </row>
    <row r="15" spans="1:7" s="207" customFormat="1" x14ac:dyDescent="0.2">
      <c r="A15" s="453" t="s">
        <v>144</v>
      </c>
      <c r="B15" s="454"/>
      <c r="C15" s="454"/>
      <c r="D15" s="219"/>
      <c r="E15" s="219"/>
      <c r="F15" s="219"/>
      <c r="G15" s="218">
        <v>0</v>
      </c>
    </row>
    <row r="16" spans="1:7" ht="12.75" customHeight="1" x14ac:dyDescent="0.2">
      <c r="A16" s="471" t="s">
        <v>14</v>
      </c>
      <c r="B16" s="471"/>
      <c r="C16" s="471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2" t="s">
        <v>80</v>
      </c>
      <c r="B17" s="473"/>
      <c r="C17" s="474"/>
      <c r="D17" s="152"/>
      <c r="E17" s="152"/>
      <c r="F17" s="152"/>
      <c r="G17" s="151">
        <v>0</v>
      </c>
    </row>
    <row r="18" spans="1:7" s="164" customFormat="1" ht="12.75" customHeight="1" x14ac:dyDescent="0.2">
      <c r="A18" s="492" t="s">
        <v>71</v>
      </c>
      <c r="B18" s="493"/>
      <c r="C18" s="494"/>
      <c r="D18" s="217"/>
      <c r="E18" s="217"/>
      <c r="F18" s="217"/>
      <c r="G18" s="147">
        <v>0</v>
      </c>
    </row>
    <row r="19" spans="1:7" s="159" customFormat="1" ht="12.75" customHeight="1" x14ac:dyDescent="0.2">
      <c r="A19" s="495" t="s">
        <v>70</v>
      </c>
      <c r="B19" s="496"/>
      <c r="C19" s="497"/>
      <c r="D19" s="206"/>
      <c r="E19" s="206"/>
      <c r="F19" s="206"/>
      <c r="G19" s="144">
        <v>0</v>
      </c>
    </row>
    <row r="20" spans="1:7" s="203" customFormat="1" ht="23.25" customHeight="1" x14ac:dyDescent="0.2">
      <c r="A20" s="455" t="s">
        <v>143</v>
      </c>
      <c r="B20" s="456"/>
      <c r="C20" s="457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4" t="s">
        <v>102</v>
      </c>
      <c r="B21" s="395"/>
      <c r="C21" s="396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4" t="s">
        <v>103</v>
      </c>
      <c r="B22" s="395"/>
      <c r="C22" s="396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4" t="s">
        <v>104</v>
      </c>
      <c r="B23" s="395"/>
      <c r="C23" s="396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4" t="s">
        <v>105</v>
      </c>
      <c r="B24" s="395"/>
      <c r="C24" s="396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4" t="s">
        <v>106</v>
      </c>
      <c r="B25" s="395"/>
      <c r="C25" s="396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1" t="s">
        <v>44</v>
      </c>
      <c r="B27" s="478"/>
      <c r="C27" s="479"/>
      <c r="D27" s="233"/>
      <c r="E27" s="233"/>
      <c r="F27" s="233"/>
      <c r="G27" s="489">
        <f>G32+G36+G37+G38+G39</f>
        <v>350585</v>
      </c>
    </row>
    <row r="28" spans="1:7" x14ac:dyDescent="0.2">
      <c r="A28" s="480"/>
      <c r="B28" s="481"/>
      <c r="C28" s="482"/>
      <c r="D28" s="234"/>
      <c r="E28" s="234"/>
      <c r="F28" s="234"/>
      <c r="G28" s="490"/>
    </row>
    <row r="29" spans="1:7" x14ac:dyDescent="0.2">
      <c r="A29" s="412" t="s">
        <v>16</v>
      </c>
      <c r="B29" s="412"/>
      <c r="C29" s="412"/>
      <c r="D29" s="412"/>
      <c r="E29" s="412"/>
      <c r="F29" s="412"/>
      <c r="G29" s="412"/>
    </row>
    <row r="30" spans="1:7" s="210" customFormat="1" ht="20.25" customHeight="1" x14ac:dyDescent="0.2">
      <c r="A30" s="483" t="s">
        <v>45</v>
      </c>
      <c r="B30" s="483"/>
      <c r="C30" s="483"/>
      <c r="D30" s="212"/>
      <c r="E30" s="212"/>
      <c r="F30" s="212"/>
      <c r="G30" s="211">
        <v>235175</v>
      </c>
    </row>
    <row r="31" spans="1:7" ht="24.75" customHeight="1" x14ac:dyDescent="0.2">
      <c r="A31" s="484" t="s">
        <v>46</v>
      </c>
      <c r="B31" s="485"/>
      <c r="C31" s="485"/>
      <c r="D31" s="213"/>
      <c r="E31" s="213"/>
      <c r="F31" s="213"/>
      <c r="G31" s="180">
        <f>G10</f>
        <v>0</v>
      </c>
    </row>
    <row r="32" spans="1:7" ht="12.75" customHeight="1" x14ac:dyDescent="0.2">
      <c r="A32" s="471" t="s">
        <v>47</v>
      </c>
      <c r="B32" s="471"/>
      <c r="C32" s="471"/>
      <c r="D32" s="138"/>
      <c r="E32" s="138"/>
      <c r="F32" s="138"/>
      <c r="G32" s="137">
        <f>G30+G31</f>
        <v>235175</v>
      </c>
    </row>
    <row r="33" spans="1:7" x14ac:dyDescent="0.2">
      <c r="A33" s="412" t="s">
        <v>35</v>
      </c>
      <c r="B33" s="412"/>
      <c r="C33" s="412"/>
      <c r="D33" s="412"/>
      <c r="E33" s="412"/>
      <c r="F33" s="412"/>
      <c r="G33" s="412"/>
    </row>
    <row r="34" spans="1:7" s="210" customFormat="1" ht="23.25" customHeight="1" x14ac:dyDescent="0.2">
      <c r="A34" s="469" t="s">
        <v>48</v>
      </c>
      <c r="B34" s="469"/>
      <c r="C34" s="469"/>
      <c r="D34" s="212"/>
      <c r="E34" s="212"/>
      <c r="F34" s="212"/>
      <c r="G34" s="211">
        <v>115410</v>
      </c>
    </row>
    <row r="35" spans="1:7" s="207" customFormat="1" x14ac:dyDescent="0.2">
      <c r="A35" s="470" t="s">
        <v>49</v>
      </c>
      <c r="B35" s="470"/>
      <c r="C35" s="470"/>
      <c r="D35" s="209"/>
      <c r="E35" s="209"/>
      <c r="F35" s="209"/>
      <c r="G35" s="208">
        <f>G14</f>
        <v>0</v>
      </c>
    </row>
    <row r="36" spans="1:7" ht="12.75" customHeight="1" x14ac:dyDescent="0.2">
      <c r="A36" s="471" t="s">
        <v>50</v>
      </c>
      <c r="B36" s="471"/>
      <c r="C36" s="471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2" t="s">
        <v>81</v>
      </c>
      <c r="B37" s="473"/>
      <c r="C37" s="474"/>
      <c r="D37" s="152"/>
      <c r="E37" s="152"/>
      <c r="F37" s="152"/>
      <c r="G37" s="151">
        <v>0</v>
      </c>
    </row>
    <row r="38" spans="1:7" ht="12.75" customHeight="1" x14ac:dyDescent="0.2">
      <c r="A38" s="475" t="s">
        <v>73</v>
      </c>
      <c r="B38" s="476"/>
      <c r="C38" s="477"/>
      <c r="D38" s="138"/>
      <c r="E38" s="138"/>
      <c r="F38" s="138"/>
      <c r="G38" s="147">
        <v>0</v>
      </c>
    </row>
    <row r="39" spans="1:7" s="159" customFormat="1" ht="12.75" customHeight="1" x14ac:dyDescent="0.2">
      <c r="A39" s="400" t="s">
        <v>72</v>
      </c>
      <c r="B39" s="401"/>
      <c r="C39" s="402"/>
      <c r="D39" s="206"/>
      <c r="E39" s="206"/>
      <c r="F39" s="206"/>
      <c r="G39" s="144">
        <v>0</v>
      </c>
    </row>
    <row r="40" spans="1:7" s="203" customFormat="1" ht="24.75" customHeight="1" x14ac:dyDescent="0.2">
      <c r="A40" s="403" t="s">
        <v>142</v>
      </c>
      <c r="B40" s="403"/>
      <c r="C40" s="403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4" t="s">
        <v>114</v>
      </c>
      <c r="B41" s="395"/>
      <c r="C41" s="396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4" t="s">
        <v>115</v>
      </c>
      <c r="B42" s="395"/>
      <c r="C42" s="396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4" t="s">
        <v>116</v>
      </c>
      <c r="B43" s="395"/>
      <c r="C43" s="396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4" t="s">
        <v>117</v>
      </c>
      <c r="B44" s="395"/>
      <c r="C44" s="396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4" t="s">
        <v>119</v>
      </c>
      <c r="B45" s="395"/>
      <c r="C45" s="396"/>
      <c r="D45" s="202"/>
      <c r="E45" s="202"/>
      <c r="F45" s="202"/>
      <c r="G45" s="201"/>
    </row>
    <row r="46" spans="1:7" x14ac:dyDescent="0.2">
      <c r="A46" s="410" t="s">
        <v>51</v>
      </c>
      <c r="B46" s="410"/>
      <c r="C46" s="410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1" t="s">
        <v>15</v>
      </c>
      <c r="B48" s="478"/>
      <c r="C48" s="479"/>
      <c r="D48" s="233"/>
      <c r="E48" s="233"/>
      <c r="F48" s="233"/>
      <c r="G48" s="452">
        <f>G69+G74+G81+G85+G89</f>
        <v>631345.26440677966</v>
      </c>
    </row>
    <row r="49" spans="1:9" s="158" customFormat="1" x14ac:dyDescent="0.2">
      <c r="A49" s="480"/>
      <c r="B49" s="481"/>
      <c r="C49" s="482"/>
      <c r="D49" s="234"/>
      <c r="E49" s="234"/>
      <c r="F49" s="234"/>
      <c r="G49" s="452"/>
    </row>
    <row r="50" spans="1:9" s="158" customFormat="1" x14ac:dyDescent="0.2">
      <c r="A50" s="412" t="s">
        <v>16</v>
      </c>
      <c r="B50" s="412"/>
      <c r="C50" s="412"/>
      <c r="D50" s="412"/>
      <c r="E50" s="412"/>
      <c r="F50" s="412"/>
      <c r="G50" s="412"/>
    </row>
    <row r="51" spans="1:9" s="158" customFormat="1" ht="24.75" customHeight="1" x14ac:dyDescent="0.2">
      <c r="A51" s="411" t="s">
        <v>17</v>
      </c>
      <c r="B51" s="411"/>
      <c r="C51" s="411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0" t="s">
        <v>18</v>
      </c>
      <c r="B52" s="441"/>
      <c r="C52" s="442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0" t="s">
        <v>19</v>
      </c>
      <c r="B53" s="441"/>
      <c r="C53" s="442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0" t="s">
        <v>20</v>
      </c>
      <c r="B54" s="441"/>
      <c r="C54" s="442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0" t="s">
        <v>21</v>
      </c>
      <c r="B55" s="441"/>
      <c r="C55" s="442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0" t="s">
        <v>22</v>
      </c>
      <c r="B56" s="441"/>
      <c r="C56" s="442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0" t="s">
        <v>94</v>
      </c>
      <c r="B57" s="441"/>
      <c r="C57" s="442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0" t="s">
        <v>141</v>
      </c>
      <c r="B58" s="441"/>
      <c r="C58" s="442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0" t="s">
        <v>24</v>
      </c>
      <c r="B59" s="441"/>
      <c r="C59" s="442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1" t="s">
        <v>25</v>
      </c>
      <c r="B60" s="411"/>
      <c r="C60" s="411"/>
      <c r="D60" s="188"/>
      <c r="E60" s="188"/>
      <c r="F60" s="188"/>
      <c r="G60" s="229"/>
    </row>
    <row r="61" spans="1:9" s="158" customFormat="1" ht="24.75" customHeight="1" x14ac:dyDescent="0.2">
      <c r="A61" s="446" t="s">
        <v>27</v>
      </c>
      <c r="B61" s="446"/>
      <c r="C61" s="446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0" t="s">
        <v>140</v>
      </c>
      <c r="B62" s="450"/>
      <c r="C62" s="450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0" t="s">
        <v>31</v>
      </c>
      <c r="B63" s="441"/>
      <c r="C63" s="442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0" t="s">
        <v>139</v>
      </c>
      <c r="B64" s="441"/>
      <c r="C64" s="442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7" t="s">
        <v>138</v>
      </c>
      <c r="B65" s="448"/>
      <c r="C65" s="449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0" t="s">
        <v>98</v>
      </c>
      <c r="B66" s="410"/>
      <c r="C66" s="410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6" t="s">
        <v>32</v>
      </c>
      <c r="B67" s="446"/>
      <c r="C67" s="446"/>
      <c r="D67" s="183"/>
      <c r="E67" s="183"/>
      <c r="F67" s="183"/>
      <c r="G67" s="180">
        <v>4764</v>
      </c>
    </row>
    <row r="68" spans="1:9" s="158" customFormat="1" x14ac:dyDescent="0.2">
      <c r="A68" s="446" t="s">
        <v>33</v>
      </c>
      <c r="B68" s="446"/>
      <c r="C68" s="446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0" t="s">
        <v>99</v>
      </c>
      <c r="B69" s="410"/>
      <c r="C69" s="410"/>
      <c r="D69" s="179"/>
      <c r="E69" s="179"/>
      <c r="F69" s="179"/>
      <c r="G69" s="182">
        <f>G66+G67+G68</f>
        <v>261359</v>
      </c>
    </row>
    <row r="70" spans="1:9" x14ac:dyDescent="0.2">
      <c r="A70" s="412" t="s">
        <v>35</v>
      </c>
      <c r="B70" s="412"/>
      <c r="C70" s="412"/>
      <c r="D70" s="412"/>
      <c r="E70" s="412"/>
      <c r="F70" s="412"/>
      <c r="G70" s="412"/>
    </row>
    <row r="71" spans="1:9" ht="14.25" customHeight="1" x14ac:dyDescent="0.2">
      <c r="A71" s="451" t="s">
        <v>137</v>
      </c>
      <c r="B71" s="451"/>
      <c r="C71" s="451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6" t="s">
        <v>32</v>
      </c>
      <c r="B72" s="446"/>
      <c r="C72" s="446"/>
      <c r="D72" s="181"/>
      <c r="E72" s="181"/>
      <c r="F72" s="181"/>
      <c r="G72" s="180">
        <v>2223</v>
      </c>
    </row>
    <row r="73" spans="1:9" x14ac:dyDescent="0.2">
      <c r="A73" s="446" t="s">
        <v>33</v>
      </c>
      <c r="B73" s="446"/>
      <c r="C73" s="446"/>
      <c r="D73" s="181"/>
      <c r="E73" s="181"/>
      <c r="F73" s="181"/>
      <c r="G73" s="180">
        <v>11432</v>
      </c>
    </row>
    <row r="74" spans="1:9" x14ac:dyDescent="0.2">
      <c r="A74" s="410" t="s">
        <v>38</v>
      </c>
      <c r="B74" s="410"/>
      <c r="C74" s="410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8" t="s">
        <v>82</v>
      </c>
      <c r="B75" s="429"/>
      <c r="C75" s="429"/>
      <c r="D75" s="429"/>
      <c r="E75" s="429"/>
      <c r="F75" s="429"/>
      <c r="G75" s="430"/>
    </row>
    <row r="76" spans="1:9" s="169" customFormat="1" ht="51" customHeight="1" x14ac:dyDescent="0.2">
      <c r="A76" s="405" t="s">
        <v>136</v>
      </c>
      <c r="B76" s="406"/>
      <c r="C76" s="407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3" t="s">
        <v>100</v>
      </c>
      <c r="B77" s="434"/>
      <c r="C77" s="435"/>
      <c r="D77" s="176"/>
      <c r="E77" s="176"/>
      <c r="F77" s="176"/>
      <c r="G77" s="175">
        <v>0</v>
      </c>
    </row>
    <row r="78" spans="1:9" s="169" customFormat="1" ht="12.75" customHeight="1" x14ac:dyDescent="0.2">
      <c r="A78" s="405" t="s">
        <v>120</v>
      </c>
      <c r="B78" s="406"/>
      <c r="C78" s="407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8" t="s">
        <v>37</v>
      </c>
      <c r="B79" s="408"/>
      <c r="C79" s="408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8" t="s">
        <v>85</v>
      </c>
      <c r="B80" s="408"/>
      <c r="C80" s="408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9" t="s">
        <v>86</v>
      </c>
      <c r="B81" s="409"/>
      <c r="C81" s="409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3" t="s">
        <v>77</v>
      </c>
      <c r="B82" s="444"/>
      <c r="C82" s="444"/>
      <c r="D82" s="444"/>
      <c r="E82" s="444"/>
      <c r="F82" s="444"/>
      <c r="G82" s="445"/>
    </row>
    <row r="83" spans="1:10" s="164" customFormat="1" x14ac:dyDescent="0.2">
      <c r="A83" s="431" t="s">
        <v>37</v>
      </c>
      <c r="B83" s="431"/>
      <c r="C83" s="431"/>
      <c r="D83" s="168"/>
      <c r="E83" s="168"/>
      <c r="F83" s="168"/>
      <c r="G83" s="167">
        <f>G18*0.12</f>
        <v>0</v>
      </c>
    </row>
    <row r="84" spans="1:10" s="164" customFormat="1" x14ac:dyDescent="0.2">
      <c r="A84" s="431" t="s">
        <v>75</v>
      </c>
      <c r="B84" s="431"/>
      <c r="C84" s="431"/>
      <c r="D84" s="168"/>
      <c r="E84" s="168"/>
      <c r="F84" s="168"/>
      <c r="G84" s="167">
        <f>G18-G18/1.18</f>
        <v>0</v>
      </c>
    </row>
    <row r="85" spans="1:10" s="164" customFormat="1" x14ac:dyDescent="0.2">
      <c r="A85" s="432" t="s">
        <v>78</v>
      </c>
      <c r="B85" s="432"/>
      <c r="C85" s="432"/>
      <c r="D85" s="166"/>
      <c r="E85" s="166"/>
      <c r="F85" s="166"/>
      <c r="G85" s="165">
        <f>G83+G84</f>
        <v>0</v>
      </c>
    </row>
    <row r="86" spans="1:10" s="159" customFormat="1" x14ac:dyDescent="0.2">
      <c r="A86" s="437" t="s">
        <v>74</v>
      </c>
      <c r="B86" s="438"/>
      <c r="C86" s="438"/>
      <c r="D86" s="438"/>
      <c r="E86" s="438"/>
      <c r="F86" s="438"/>
      <c r="G86" s="439"/>
    </row>
    <row r="87" spans="1:10" s="159" customFormat="1" x14ac:dyDescent="0.2">
      <c r="A87" s="404" t="s">
        <v>37</v>
      </c>
      <c r="B87" s="404"/>
      <c r="C87" s="404"/>
      <c r="D87" s="163"/>
      <c r="E87" s="163"/>
      <c r="F87" s="163"/>
      <c r="G87" s="162">
        <f>G73*0.2</f>
        <v>2286.4</v>
      </c>
    </row>
    <row r="88" spans="1:10" s="159" customFormat="1" x14ac:dyDescent="0.2">
      <c r="A88" s="404" t="s">
        <v>75</v>
      </c>
      <c r="B88" s="404"/>
      <c r="C88" s="404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6" t="s">
        <v>76</v>
      </c>
      <c r="B89" s="436"/>
      <c r="C89" s="436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8" t="s">
        <v>134</v>
      </c>
      <c r="B91" s="419"/>
      <c r="C91" s="419"/>
      <c r="D91" s="419"/>
      <c r="E91" s="419"/>
      <c r="F91" s="419"/>
      <c r="G91" s="420"/>
    </row>
    <row r="92" spans="1:10" ht="12.75" customHeight="1" x14ac:dyDescent="0.2">
      <c r="A92" s="421" t="s">
        <v>95</v>
      </c>
      <c r="B92" s="422"/>
      <c r="C92" s="423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1" t="s">
        <v>96</v>
      </c>
      <c r="B93" s="422"/>
      <c r="C93" s="423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1" t="s">
        <v>111</v>
      </c>
      <c r="B94" s="422"/>
      <c r="C94" s="423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6" t="s">
        <v>108</v>
      </c>
      <c r="B95" s="416"/>
      <c r="C95" s="416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7" t="s">
        <v>109</v>
      </c>
      <c r="B96" s="417"/>
      <c r="C96" s="417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7" t="s">
        <v>110</v>
      </c>
      <c r="B97" s="427"/>
      <c r="C97" s="427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1" t="s">
        <v>131</v>
      </c>
      <c r="B98" s="422"/>
      <c r="C98" s="423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4" t="s">
        <v>130</v>
      </c>
      <c r="B99" s="425"/>
      <c r="C99" s="426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7" t="s">
        <v>128</v>
      </c>
      <c r="B100" s="398"/>
      <c r="C100" s="399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7" t="s">
        <v>127</v>
      </c>
      <c r="B101" s="398"/>
      <c r="C101" s="399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3" t="s">
        <v>107</v>
      </c>
      <c r="B102" s="414"/>
      <c r="C102" s="415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3" t="s">
        <v>124</v>
      </c>
      <c r="B109" s="393"/>
      <c r="C109" s="393"/>
      <c r="D109" s="393"/>
      <c r="E109" s="393"/>
      <c r="F109" s="393"/>
      <c r="G109" s="393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3" t="s">
        <v>122</v>
      </c>
      <c r="B111" s="393"/>
      <c r="C111" s="393"/>
      <c r="D111" s="393"/>
      <c r="E111" s="393"/>
      <c r="F111" s="393"/>
      <c r="G111" s="393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5"/>
  <sheetViews>
    <sheetView tabSelected="1" view="pageBreakPreview" zoomScale="140" zoomScaleNormal="100" zoomScaleSheetLayoutView="140" workbookViewId="0">
      <selection activeCell="A9" sqref="A9:C9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71" customWidth="1"/>
    <col min="5" max="5" width="15.5703125" style="253" customWidth="1"/>
    <col min="6" max="16384" width="9.140625" style="238"/>
  </cols>
  <sheetData>
    <row r="1" spans="1:5" ht="60.75" customHeight="1" x14ac:dyDescent="0.2">
      <c r="A1" s="458" t="s">
        <v>201</v>
      </c>
      <c r="B1" s="458"/>
      <c r="C1" s="458"/>
      <c r="D1" s="458"/>
      <c r="E1" s="458"/>
    </row>
    <row r="2" spans="1:5" x14ac:dyDescent="0.2">
      <c r="A2" s="531" t="s">
        <v>2</v>
      </c>
      <c r="B2" s="531"/>
      <c r="C2" s="239">
        <f>C3+C4</f>
        <v>688.27</v>
      </c>
      <c r="D2" s="240"/>
    </row>
    <row r="3" spans="1:5" x14ac:dyDescent="0.2">
      <c r="A3" s="532" t="s">
        <v>3</v>
      </c>
      <c r="B3" s="532"/>
      <c r="C3" s="241">
        <v>688.27</v>
      </c>
      <c r="D3" s="240"/>
      <c r="E3" s="242"/>
    </row>
    <row r="4" spans="1:5" x14ac:dyDescent="0.2">
      <c r="A4" s="532" t="s">
        <v>4</v>
      </c>
      <c r="B4" s="532"/>
      <c r="C4" s="241">
        <v>0</v>
      </c>
      <c r="D4" s="240"/>
      <c r="E4" s="242"/>
    </row>
    <row r="5" spans="1:5" x14ac:dyDescent="0.2">
      <c r="A5" s="243"/>
      <c r="B5" s="270"/>
      <c r="C5" s="244"/>
      <c r="D5" s="240"/>
      <c r="E5" s="242"/>
    </row>
    <row r="6" spans="1:5" x14ac:dyDescent="0.2">
      <c r="A6" s="507" t="s">
        <v>5</v>
      </c>
      <c r="B6" s="533"/>
      <c r="C6" s="534"/>
      <c r="D6" s="538" t="s">
        <v>158</v>
      </c>
      <c r="E6" s="566">
        <f>E15+E19+E27</f>
        <v>516909.07</v>
      </c>
    </row>
    <row r="7" spans="1:5" x14ac:dyDescent="0.2">
      <c r="A7" s="535"/>
      <c r="B7" s="536"/>
      <c r="C7" s="537"/>
      <c r="D7" s="539"/>
      <c r="E7" s="567"/>
    </row>
    <row r="8" spans="1:5" x14ac:dyDescent="0.2">
      <c r="A8" s="498" t="s">
        <v>16</v>
      </c>
      <c r="B8" s="498"/>
      <c r="C8" s="498"/>
      <c r="D8" s="498"/>
      <c r="E8" s="498"/>
    </row>
    <row r="9" spans="1:5" ht="12.75" customHeight="1" x14ac:dyDescent="0.2">
      <c r="A9" s="520" t="s">
        <v>153</v>
      </c>
      <c r="B9" s="521"/>
      <c r="C9" s="522"/>
      <c r="D9" s="275">
        <v>11.35</v>
      </c>
      <c r="E9" s="276">
        <v>89533.48</v>
      </c>
    </row>
    <row r="10" spans="1:5" ht="12.75" customHeight="1" x14ac:dyDescent="0.2">
      <c r="A10" s="520" t="s">
        <v>200</v>
      </c>
      <c r="B10" s="521"/>
      <c r="C10" s="522"/>
      <c r="D10" s="277">
        <v>1.94</v>
      </c>
      <c r="E10" s="276">
        <v>17416.07</v>
      </c>
    </row>
    <row r="11" spans="1:5" ht="12.75" customHeight="1" x14ac:dyDescent="0.2">
      <c r="A11" s="499" t="s">
        <v>160</v>
      </c>
      <c r="B11" s="500"/>
      <c r="C11" s="501"/>
      <c r="D11" s="277"/>
      <c r="E11" s="276">
        <v>50914.080000000002</v>
      </c>
    </row>
    <row r="12" spans="1:5" hidden="1" x14ac:dyDescent="0.2">
      <c r="A12" s="499" t="s">
        <v>154</v>
      </c>
      <c r="B12" s="500"/>
      <c r="C12" s="501"/>
      <c r="D12" s="277"/>
      <c r="E12" s="298"/>
    </row>
    <row r="13" spans="1:5" hidden="1" x14ac:dyDescent="0.2">
      <c r="A13" s="516" t="s">
        <v>155</v>
      </c>
      <c r="B13" s="516"/>
      <c r="C13" s="516"/>
      <c r="D13" s="277"/>
      <c r="E13" s="298"/>
    </row>
    <row r="14" spans="1:5" ht="12.75" hidden="1" customHeight="1" x14ac:dyDescent="0.2">
      <c r="A14" s="520" t="s">
        <v>152</v>
      </c>
      <c r="B14" s="521"/>
      <c r="C14" s="522"/>
      <c r="D14" s="277"/>
      <c r="E14" s="298"/>
    </row>
    <row r="15" spans="1:5" x14ac:dyDescent="0.2">
      <c r="A15" s="502" t="s">
        <v>10</v>
      </c>
      <c r="B15" s="502"/>
      <c r="C15" s="502"/>
      <c r="D15" s="277"/>
      <c r="E15" s="299">
        <f>SUM(E9:E14)</f>
        <v>157863.63</v>
      </c>
    </row>
    <row r="16" spans="1:5" x14ac:dyDescent="0.2">
      <c r="A16" s="498" t="s">
        <v>35</v>
      </c>
      <c r="B16" s="498"/>
      <c r="C16" s="498"/>
      <c r="D16" s="498"/>
      <c r="E16" s="498"/>
    </row>
    <row r="17" spans="1:5" x14ac:dyDescent="0.2">
      <c r="A17" s="517" t="s">
        <v>156</v>
      </c>
      <c r="B17" s="517"/>
      <c r="C17" s="517"/>
      <c r="D17" s="275">
        <v>5.36</v>
      </c>
      <c r="E17" s="276">
        <v>44269.5</v>
      </c>
    </row>
    <row r="18" spans="1:5" x14ac:dyDescent="0.2">
      <c r="A18" s="518" t="s">
        <v>157</v>
      </c>
      <c r="B18" s="519"/>
      <c r="C18" s="519"/>
      <c r="D18" s="279"/>
      <c r="E18" s="298"/>
    </row>
    <row r="19" spans="1:5" ht="12.75" customHeight="1" x14ac:dyDescent="0.2">
      <c r="A19" s="502" t="s">
        <v>14</v>
      </c>
      <c r="B19" s="502"/>
      <c r="C19" s="502"/>
      <c r="D19" s="245"/>
      <c r="E19" s="278">
        <f>E17+E18</f>
        <v>44269.5</v>
      </c>
    </row>
    <row r="20" spans="1:5" ht="12.75" hidden="1" customHeight="1" x14ac:dyDescent="0.2">
      <c r="A20" s="540" t="s">
        <v>71</v>
      </c>
      <c r="B20" s="541"/>
      <c r="C20" s="542"/>
      <c r="D20" s="245"/>
      <c r="E20" s="260">
        <v>0</v>
      </c>
    </row>
    <row r="21" spans="1:5" ht="12.75" hidden="1" customHeight="1" x14ac:dyDescent="0.2">
      <c r="A21" s="540" t="s">
        <v>70</v>
      </c>
      <c r="B21" s="541"/>
      <c r="C21" s="542"/>
      <c r="D21" s="245"/>
      <c r="E21" s="260">
        <v>0</v>
      </c>
    </row>
    <row r="22" spans="1:5" ht="12.75" customHeight="1" x14ac:dyDescent="0.2">
      <c r="A22" s="503" t="s">
        <v>101</v>
      </c>
      <c r="B22" s="503"/>
      <c r="C22" s="503"/>
      <c r="D22" s="503"/>
      <c r="E22" s="503"/>
    </row>
    <row r="23" spans="1:5" ht="12.75" customHeight="1" x14ac:dyDescent="0.2">
      <c r="A23" s="280" t="s">
        <v>102</v>
      </c>
      <c r="B23" s="281"/>
      <c r="C23" s="281"/>
      <c r="D23" s="282"/>
      <c r="E23" s="276">
        <v>135035.72</v>
      </c>
    </row>
    <row r="24" spans="1:5" ht="12.75" customHeight="1" x14ac:dyDescent="0.2">
      <c r="A24" s="280" t="s">
        <v>103</v>
      </c>
      <c r="B24" s="281"/>
      <c r="C24" s="281"/>
      <c r="D24" s="282"/>
      <c r="E24" s="276">
        <v>97868.73</v>
      </c>
    </row>
    <row r="25" spans="1:5" ht="12.75" customHeight="1" x14ac:dyDescent="0.2">
      <c r="A25" s="280" t="s">
        <v>104</v>
      </c>
      <c r="B25" s="281"/>
      <c r="C25" s="281"/>
      <c r="D25" s="282"/>
      <c r="E25" s="276">
        <v>27419.42</v>
      </c>
    </row>
    <row r="26" spans="1:5" ht="12.75" customHeight="1" x14ac:dyDescent="0.2">
      <c r="A26" s="280" t="s">
        <v>105</v>
      </c>
      <c r="B26" s="281"/>
      <c r="C26" s="281"/>
      <c r="D26" s="282"/>
      <c r="E26" s="276">
        <v>54452.07</v>
      </c>
    </row>
    <row r="27" spans="1:5" s="261" customFormat="1" ht="12.75" customHeight="1" x14ac:dyDescent="0.2">
      <c r="A27" s="540" t="s">
        <v>159</v>
      </c>
      <c r="B27" s="541"/>
      <c r="C27" s="542"/>
      <c r="D27" s="282"/>
      <c r="E27" s="283">
        <f>SUM(E23:E26)</f>
        <v>314775.94</v>
      </c>
    </row>
    <row r="28" spans="1:5" x14ac:dyDescent="0.2">
      <c r="A28" s="254"/>
    </row>
    <row r="29" spans="1:5" x14ac:dyDescent="0.2">
      <c r="A29" s="507" t="s">
        <v>44</v>
      </c>
      <c r="B29" s="508"/>
      <c r="C29" s="509"/>
      <c r="D29" s="272"/>
      <c r="E29" s="566">
        <f>E38+E42+E48</f>
        <v>642386.91</v>
      </c>
    </row>
    <row r="30" spans="1:5" x14ac:dyDescent="0.2">
      <c r="A30" s="510"/>
      <c r="B30" s="511"/>
      <c r="C30" s="512"/>
      <c r="D30" s="273"/>
      <c r="E30" s="567"/>
    </row>
    <row r="31" spans="1:5" x14ac:dyDescent="0.2">
      <c r="A31" s="498" t="s">
        <v>16</v>
      </c>
      <c r="B31" s="498"/>
      <c r="C31" s="498"/>
      <c r="D31" s="498"/>
      <c r="E31" s="498"/>
    </row>
    <row r="32" spans="1:5" x14ac:dyDescent="0.2">
      <c r="A32" s="513" t="s">
        <v>153</v>
      </c>
      <c r="B32" s="514"/>
      <c r="C32" s="515"/>
      <c r="D32" s="275"/>
      <c r="E32" s="276">
        <v>97051.07</v>
      </c>
    </row>
    <row r="33" spans="1:5" ht="12.75" customHeight="1" x14ac:dyDescent="0.2">
      <c r="A33" s="520" t="s">
        <v>200</v>
      </c>
      <c r="B33" s="521"/>
      <c r="C33" s="522"/>
      <c r="D33" s="277"/>
      <c r="E33" s="276">
        <v>16684.75</v>
      </c>
    </row>
    <row r="34" spans="1:5" ht="12.75" customHeight="1" x14ac:dyDescent="0.2">
      <c r="A34" s="280" t="s">
        <v>119</v>
      </c>
      <c r="B34" s="281"/>
      <c r="C34" s="281"/>
      <c r="D34" s="282"/>
      <c r="E34" s="276">
        <v>54799.06</v>
      </c>
    </row>
    <row r="35" spans="1:5" hidden="1" x14ac:dyDescent="0.2">
      <c r="A35" s="499" t="s">
        <v>154</v>
      </c>
      <c r="B35" s="500"/>
      <c r="C35" s="501"/>
      <c r="D35" s="245"/>
      <c r="E35" s="300">
        <v>0</v>
      </c>
    </row>
    <row r="36" spans="1:5" hidden="1" x14ac:dyDescent="0.2">
      <c r="A36" s="516" t="s">
        <v>155</v>
      </c>
      <c r="B36" s="516"/>
      <c r="C36" s="516"/>
      <c r="D36" s="277"/>
      <c r="E36" s="300">
        <v>0</v>
      </c>
    </row>
    <row r="37" spans="1:5" ht="12.75" hidden="1" customHeight="1" x14ac:dyDescent="0.2">
      <c r="A37" s="520" t="s">
        <v>152</v>
      </c>
      <c r="B37" s="521"/>
      <c r="C37" s="522"/>
      <c r="D37" s="277"/>
      <c r="E37" s="300">
        <v>0</v>
      </c>
    </row>
    <row r="38" spans="1:5" ht="12.75" customHeight="1" x14ac:dyDescent="0.2">
      <c r="A38" s="502" t="s">
        <v>47</v>
      </c>
      <c r="B38" s="502"/>
      <c r="C38" s="502"/>
      <c r="D38" s="245"/>
      <c r="E38" s="301">
        <f>SUM(E32:E37)</f>
        <v>168534.88</v>
      </c>
    </row>
    <row r="39" spans="1:5" x14ac:dyDescent="0.2">
      <c r="A39" s="498" t="s">
        <v>35</v>
      </c>
      <c r="B39" s="498"/>
      <c r="C39" s="498"/>
      <c r="D39" s="498"/>
      <c r="E39" s="498"/>
    </row>
    <row r="40" spans="1:5" x14ac:dyDescent="0.2">
      <c r="A40" s="517" t="s">
        <v>156</v>
      </c>
      <c r="B40" s="517"/>
      <c r="C40" s="517"/>
      <c r="D40" s="275"/>
      <c r="E40" s="276">
        <v>46278.71</v>
      </c>
    </row>
    <row r="41" spans="1:5" x14ac:dyDescent="0.2">
      <c r="A41" s="518" t="s">
        <v>157</v>
      </c>
      <c r="B41" s="519"/>
      <c r="C41" s="519"/>
      <c r="D41" s="277"/>
      <c r="E41" s="287">
        <v>0</v>
      </c>
    </row>
    <row r="42" spans="1:5" ht="12.75" customHeight="1" x14ac:dyDescent="0.2">
      <c r="A42" s="502" t="s">
        <v>50</v>
      </c>
      <c r="B42" s="502"/>
      <c r="C42" s="502"/>
      <c r="D42" s="245"/>
      <c r="E42" s="301">
        <f>SUM(E40:E41)</f>
        <v>46278.71</v>
      </c>
    </row>
    <row r="43" spans="1:5" ht="12.75" customHeight="1" x14ac:dyDescent="0.2">
      <c r="A43" s="503" t="s">
        <v>101</v>
      </c>
      <c r="B43" s="503"/>
      <c r="C43" s="503"/>
      <c r="D43" s="503"/>
      <c r="E43" s="503"/>
    </row>
    <row r="44" spans="1:5" ht="12.75" customHeight="1" x14ac:dyDescent="0.2">
      <c r="A44" s="499" t="s">
        <v>114</v>
      </c>
      <c r="B44" s="500"/>
      <c r="C44" s="501"/>
      <c r="D44" s="282"/>
      <c r="E44" s="276">
        <v>198403.53</v>
      </c>
    </row>
    <row r="45" spans="1:5" ht="12.75" customHeight="1" x14ac:dyDescent="0.2">
      <c r="A45" s="499" t="s">
        <v>115</v>
      </c>
      <c r="B45" s="500"/>
      <c r="C45" s="501"/>
      <c r="D45" s="282"/>
      <c r="E45" s="276">
        <v>136983.99</v>
      </c>
    </row>
    <row r="46" spans="1:5" ht="12.75" customHeight="1" x14ac:dyDescent="0.2">
      <c r="A46" s="499" t="s">
        <v>116</v>
      </c>
      <c r="B46" s="500"/>
      <c r="C46" s="501"/>
      <c r="D46" s="282"/>
      <c r="E46" s="276">
        <v>31254.91</v>
      </c>
    </row>
    <row r="47" spans="1:5" ht="12.75" customHeight="1" x14ac:dyDescent="0.2">
      <c r="A47" s="499" t="s">
        <v>117</v>
      </c>
      <c r="B47" s="500"/>
      <c r="C47" s="501"/>
      <c r="D47" s="282"/>
      <c r="E47" s="276">
        <v>60930.89</v>
      </c>
    </row>
    <row r="48" spans="1:5" s="261" customFormat="1" ht="12.75" customHeight="1" x14ac:dyDescent="0.2">
      <c r="A48" s="274" t="s">
        <v>118</v>
      </c>
      <c r="B48" s="281"/>
      <c r="C48" s="281"/>
      <c r="D48" s="282"/>
      <c r="E48" s="301">
        <f>SUM(E44:E47)</f>
        <v>427573.32</v>
      </c>
    </row>
    <row r="49" spans="1:5" ht="12.75" customHeight="1" x14ac:dyDescent="0.2">
      <c r="A49" s="504" t="s">
        <v>198</v>
      </c>
      <c r="B49" s="505"/>
      <c r="C49" s="506"/>
      <c r="D49" s="245"/>
      <c r="E49" s="302">
        <f>E29/(E6-E86)</f>
        <v>0.87453153274548845</v>
      </c>
    </row>
    <row r="50" spans="1:5" s="249" customFormat="1" x14ac:dyDescent="0.2">
      <c r="A50" s="246"/>
      <c r="B50" s="269"/>
      <c r="C50" s="269"/>
      <c r="D50" s="247"/>
      <c r="E50" s="248"/>
    </row>
    <row r="51" spans="1:5" s="251" customFormat="1" x14ac:dyDescent="0.2">
      <c r="A51" s="507" t="s">
        <v>15</v>
      </c>
      <c r="B51" s="508"/>
      <c r="C51" s="509"/>
      <c r="D51" s="272"/>
      <c r="E51" s="566">
        <f>E74+E78+E84</f>
        <v>509351.63</v>
      </c>
    </row>
    <row r="52" spans="1:5" s="251" customFormat="1" x14ac:dyDescent="0.2">
      <c r="A52" s="510"/>
      <c r="B52" s="511"/>
      <c r="C52" s="512"/>
      <c r="D52" s="273"/>
      <c r="E52" s="567"/>
    </row>
    <row r="53" spans="1:5" s="251" customFormat="1" x14ac:dyDescent="0.2">
      <c r="A53" s="498" t="s">
        <v>16</v>
      </c>
      <c r="B53" s="498"/>
      <c r="C53" s="498"/>
      <c r="D53" s="498"/>
      <c r="E53" s="498"/>
    </row>
    <row r="54" spans="1:5" s="251" customFormat="1" x14ac:dyDescent="0.2">
      <c r="A54" s="530" t="s">
        <v>151</v>
      </c>
      <c r="B54" s="530"/>
      <c r="C54" s="530"/>
      <c r="D54" s="250"/>
      <c r="E54" s="265"/>
    </row>
    <row r="55" spans="1:5" s="251" customFormat="1" x14ac:dyDescent="0.2">
      <c r="A55" s="518" t="s">
        <v>181</v>
      </c>
      <c r="B55" s="519"/>
      <c r="C55" s="526"/>
      <c r="D55" s="250"/>
      <c r="E55" s="285">
        <v>23270.82</v>
      </c>
    </row>
    <row r="56" spans="1:5" s="251" customFormat="1" x14ac:dyDescent="0.2">
      <c r="A56" s="568" t="s">
        <v>182</v>
      </c>
      <c r="B56" s="569"/>
      <c r="C56" s="570"/>
      <c r="D56" s="250"/>
      <c r="E56" s="286">
        <v>4733.05</v>
      </c>
    </row>
    <row r="57" spans="1:5" s="251" customFormat="1" x14ac:dyDescent="0.2">
      <c r="A57" s="516" t="s">
        <v>183</v>
      </c>
      <c r="B57" s="516"/>
      <c r="C57" s="516"/>
      <c r="D57" s="250"/>
      <c r="E57" s="303">
        <v>5127.47</v>
      </c>
    </row>
    <row r="58" spans="1:5" s="251" customFormat="1" x14ac:dyDescent="0.2">
      <c r="A58" s="518" t="s">
        <v>184</v>
      </c>
      <c r="B58" s="519"/>
      <c r="C58" s="526"/>
      <c r="D58" s="250"/>
      <c r="E58" s="286">
        <v>17354.509999999998</v>
      </c>
    </row>
    <row r="59" spans="1:5" s="251" customFormat="1" x14ac:dyDescent="0.2">
      <c r="A59" s="518" t="s">
        <v>185</v>
      </c>
      <c r="B59" s="519"/>
      <c r="C59" s="526"/>
      <c r="D59" s="250"/>
      <c r="E59" s="286">
        <v>22876.400000000001</v>
      </c>
    </row>
    <row r="60" spans="1:5" s="251" customFormat="1" x14ac:dyDescent="0.2">
      <c r="A60" s="518" t="s">
        <v>186</v>
      </c>
      <c r="B60" s="519"/>
      <c r="C60" s="526"/>
      <c r="D60" s="250"/>
      <c r="E60" s="286">
        <v>4180.8599999999997</v>
      </c>
    </row>
    <row r="61" spans="1:5" s="251" customFormat="1" x14ac:dyDescent="0.2">
      <c r="A61" s="568" t="s">
        <v>187</v>
      </c>
      <c r="B61" s="569"/>
      <c r="C61" s="570"/>
      <c r="D61" s="250"/>
      <c r="E61" s="286">
        <v>11990.39</v>
      </c>
    </row>
    <row r="62" spans="1:5" s="251" customFormat="1" x14ac:dyDescent="0.2">
      <c r="A62" s="527" t="s">
        <v>163</v>
      </c>
      <c r="B62" s="528"/>
      <c r="C62" s="529"/>
      <c r="D62" s="250"/>
      <c r="E62" s="268">
        <f>SUM(E55:E61)</f>
        <v>89533.5</v>
      </c>
    </row>
    <row r="63" spans="1:5" s="251" customFormat="1" ht="25.5" customHeight="1" x14ac:dyDescent="0.2">
      <c r="A63" s="530" t="s">
        <v>113</v>
      </c>
      <c r="B63" s="530"/>
      <c r="C63" s="530"/>
      <c r="D63" s="250"/>
      <c r="E63" s="287"/>
    </row>
    <row r="64" spans="1:5" s="251" customFormat="1" ht="16.5" customHeight="1" x14ac:dyDescent="0.2">
      <c r="A64" s="513" t="s">
        <v>161</v>
      </c>
      <c r="B64" s="514"/>
      <c r="C64" s="515"/>
      <c r="D64" s="250"/>
      <c r="E64" s="284">
        <f>E11</f>
        <v>50914.080000000002</v>
      </c>
    </row>
    <row r="65" spans="1:5" s="251" customFormat="1" x14ac:dyDescent="0.2">
      <c r="A65" s="518" t="s">
        <v>202</v>
      </c>
      <c r="B65" s="519"/>
      <c r="C65" s="526"/>
      <c r="D65" s="250"/>
      <c r="E65" s="287">
        <f>E10</f>
        <v>17416.07</v>
      </c>
    </row>
    <row r="66" spans="1:5" s="251" customFormat="1" x14ac:dyDescent="0.2">
      <c r="A66" s="527" t="s">
        <v>164</v>
      </c>
      <c r="B66" s="528"/>
      <c r="C66" s="529"/>
      <c r="D66" s="250"/>
      <c r="E66" s="268">
        <f>SUM(E64:E65)</f>
        <v>68330.149999999994</v>
      </c>
    </row>
    <row r="67" spans="1:5" ht="14.25" customHeight="1" x14ac:dyDescent="0.2">
      <c r="A67" s="523" t="s">
        <v>82</v>
      </c>
      <c r="B67" s="524"/>
      <c r="C67" s="524"/>
      <c r="D67" s="524"/>
      <c r="E67" s="525"/>
    </row>
    <row r="68" spans="1:5" ht="12.75" customHeight="1" x14ac:dyDescent="0.2">
      <c r="A68" s="518" t="s">
        <v>162</v>
      </c>
      <c r="B68" s="519"/>
      <c r="C68" s="526"/>
      <c r="D68" s="288"/>
      <c r="E68" s="284">
        <v>0</v>
      </c>
    </row>
    <row r="69" spans="1:5" ht="12.75" customHeight="1" x14ac:dyDescent="0.2">
      <c r="A69" s="289" t="s">
        <v>100</v>
      </c>
      <c r="B69" s="290"/>
      <c r="C69" s="291"/>
      <c r="D69" s="288"/>
      <c r="E69" s="284">
        <v>0</v>
      </c>
    </row>
    <row r="70" spans="1:5" ht="12.75" customHeight="1" x14ac:dyDescent="0.2">
      <c r="A70" s="563" t="s">
        <v>167</v>
      </c>
      <c r="B70" s="564"/>
      <c r="C70" s="565"/>
      <c r="D70" s="292"/>
      <c r="E70" s="293">
        <f>SUM(E68:E69)</f>
        <v>0</v>
      </c>
    </row>
    <row r="71" spans="1:5" ht="14.25" customHeight="1" x14ac:dyDescent="0.2">
      <c r="A71" s="523" t="s">
        <v>165</v>
      </c>
      <c r="B71" s="524"/>
      <c r="C71" s="524"/>
      <c r="D71" s="524"/>
      <c r="E71" s="525"/>
    </row>
    <row r="72" spans="1:5" ht="12.75" customHeight="1" x14ac:dyDescent="0.2">
      <c r="A72" s="513" t="s">
        <v>166</v>
      </c>
      <c r="B72" s="514"/>
      <c r="C72" s="515"/>
      <c r="D72" s="294"/>
      <c r="E72" s="284">
        <f>E13</f>
        <v>0</v>
      </c>
    </row>
    <row r="73" spans="1:5" ht="12.75" customHeight="1" x14ac:dyDescent="0.2">
      <c r="A73" s="563" t="s">
        <v>168</v>
      </c>
      <c r="B73" s="564"/>
      <c r="C73" s="565"/>
      <c r="D73" s="292"/>
      <c r="E73" s="293">
        <f>SUM(E72:E72)</f>
        <v>0</v>
      </c>
    </row>
    <row r="74" spans="1:5" x14ac:dyDescent="0.2">
      <c r="A74" s="502" t="s">
        <v>99</v>
      </c>
      <c r="B74" s="502"/>
      <c r="C74" s="502"/>
      <c r="D74" s="245"/>
      <c r="E74" s="265">
        <f>E62+E66+E70+E73</f>
        <v>157863.65</v>
      </c>
    </row>
    <row r="75" spans="1:5" ht="13.5" customHeight="1" x14ac:dyDescent="0.2">
      <c r="A75" s="498" t="s">
        <v>35</v>
      </c>
      <c r="B75" s="498"/>
      <c r="C75" s="498"/>
      <c r="D75" s="498"/>
      <c r="E75" s="498"/>
    </row>
    <row r="76" spans="1:5" x14ac:dyDescent="0.2">
      <c r="A76" s="547" t="s">
        <v>112</v>
      </c>
      <c r="B76" s="547"/>
      <c r="C76" s="547"/>
      <c r="D76" s="295"/>
      <c r="E76" s="265">
        <v>36712.04</v>
      </c>
    </row>
    <row r="77" spans="1:5" x14ac:dyDescent="0.2">
      <c r="A77" s="546" t="s">
        <v>188</v>
      </c>
      <c r="B77" s="546"/>
      <c r="C77" s="546"/>
      <c r="D77" s="296"/>
      <c r="E77" s="265"/>
    </row>
    <row r="78" spans="1:5" x14ac:dyDescent="0.2">
      <c r="A78" s="502" t="s">
        <v>173</v>
      </c>
      <c r="B78" s="502"/>
      <c r="C78" s="502"/>
      <c r="D78" s="295"/>
      <c r="E78" s="265">
        <f>E76+E77</f>
        <v>36712.04</v>
      </c>
    </row>
    <row r="79" spans="1:5" x14ac:dyDescent="0.2">
      <c r="A79" s="503" t="s">
        <v>101</v>
      </c>
      <c r="B79" s="503"/>
      <c r="C79" s="503"/>
      <c r="D79" s="503"/>
      <c r="E79" s="503"/>
    </row>
    <row r="80" spans="1:5" x14ac:dyDescent="0.2">
      <c r="A80" s="555" t="s">
        <v>169</v>
      </c>
      <c r="B80" s="555"/>
      <c r="C80" s="555"/>
      <c r="D80" s="295"/>
      <c r="E80" s="266">
        <f>E23</f>
        <v>135035.72</v>
      </c>
    </row>
    <row r="81" spans="1:5" x14ac:dyDescent="0.2">
      <c r="A81" s="555" t="s">
        <v>170</v>
      </c>
      <c r="B81" s="555"/>
      <c r="C81" s="555"/>
      <c r="D81" s="295"/>
      <c r="E81" s="266">
        <f>E24</f>
        <v>97868.73</v>
      </c>
    </row>
    <row r="82" spans="1:5" x14ac:dyDescent="0.2">
      <c r="A82" s="555" t="s">
        <v>171</v>
      </c>
      <c r="B82" s="555"/>
      <c r="C82" s="555"/>
      <c r="D82" s="295"/>
      <c r="E82" s="266">
        <f>E25</f>
        <v>27419.42</v>
      </c>
    </row>
    <row r="83" spans="1:5" x14ac:dyDescent="0.2">
      <c r="A83" s="555" t="s">
        <v>172</v>
      </c>
      <c r="B83" s="555"/>
      <c r="C83" s="555"/>
      <c r="D83" s="295"/>
      <c r="E83" s="266">
        <f>E26</f>
        <v>54452.07</v>
      </c>
    </row>
    <row r="84" spans="1:5" x14ac:dyDescent="0.2">
      <c r="A84" s="556" t="s">
        <v>174</v>
      </c>
      <c r="B84" s="556"/>
      <c r="C84" s="556"/>
      <c r="D84" s="295"/>
      <c r="E84" s="265">
        <f>SUM(E80:E83)</f>
        <v>314775.94</v>
      </c>
    </row>
    <row r="85" spans="1:5" ht="22.5" customHeight="1" x14ac:dyDescent="0.2">
      <c r="A85" s="552" t="s">
        <v>197</v>
      </c>
      <c r="B85" s="553"/>
      <c r="C85" s="553"/>
      <c r="D85" s="553"/>
      <c r="E85" s="554"/>
    </row>
    <row r="86" spans="1:5" ht="12.75" customHeight="1" x14ac:dyDescent="0.2">
      <c r="A86" s="560" t="s">
        <v>199</v>
      </c>
      <c r="B86" s="561"/>
      <c r="C86" s="562"/>
      <c r="D86" s="297"/>
      <c r="E86" s="265">
        <v>-217640.67</v>
      </c>
    </row>
    <row r="87" spans="1:5" ht="12.75" customHeight="1" x14ac:dyDescent="0.2">
      <c r="A87" s="560" t="s">
        <v>189</v>
      </c>
      <c r="B87" s="561"/>
      <c r="C87" s="562"/>
      <c r="D87" s="297"/>
      <c r="E87" s="265">
        <f>E29-E6</f>
        <v>125477.84000000003</v>
      </c>
    </row>
    <row r="88" spans="1:5" ht="12.75" customHeight="1" x14ac:dyDescent="0.2">
      <c r="A88" s="560" t="s">
        <v>190</v>
      </c>
      <c r="B88" s="561"/>
      <c r="C88" s="562"/>
      <c r="D88" s="297"/>
      <c r="E88" s="265">
        <f>E86+E87</f>
        <v>-92162.829999999987</v>
      </c>
    </row>
    <row r="89" spans="1:5" hidden="1" x14ac:dyDescent="0.2">
      <c r="A89" s="543" t="s">
        <v>180</v>
      </c>
      <c r="B89" s="544"/>
      <c r="C89" s="544"/>
      <c r="D89" s="544"/>
      <c r="E89" s="545"/>
    </row>
    <row r="90" spans="1:5" ht="12.75" hidden="1" customHeight="1" x14ac:dyDescent="0.2">
      <c r="A90" s="557" t="s">
        <v>175</v>
      </c>
      <c r="B90" s="558"/>
      <c r="C90" s="559"/>
      <c r="D90" s="245"/>
      <c r="E90" s="265">
        <f>E91+E92+E93</f>
        <v>-91365.22</v>
      </c>
    </row>
    <row r="91" spans="1:5" x14ac:dyDescent="0.2">
      <c r="A91" s="548" t="s">
        <v>176</v>
      </c>
      <c r="B91" s="548"/>
      <c r="C91" s="262" t="s">
        <v>177</v>
      </c>
      <c r="D91" s="245"/>
      <c r="E91" s="304">
        <v>-23266.87</v>
      </c>
    </row>
    <row r="92" spans="1:5" x14ac:dyDescent="0.2">
      <c r="A92" s="548"/>
      <c r="B92" s="548"/>
      <c r="C92" s="262" t="s">
        <v>178</v>
      </c>
      <c r="D92" s="245"/>
      <c r="E92" s="305">
        <v>-9528.85</v>
      </c>
    </row>
    <row r="93" spans="1:5" x14ac:dyDescent="0.2">
      <c r="A93" s="548"/>
      <c r="B93" s="548"/>
      <c r="C93" s="262" t="s">
        <v>179</v>
      </c>
      <c r="D93" s="245"/>
      <c r="E93" s="305">
        <v>-58569.5</v>
      </c>
    </row>
    <row r="94" spans="1:5" x14ac:dyDescent="0.2">
      <c r="A94" s="263"/>
      <c r="B94" s="264"/>
      <c r="C94" s="262"/>
      <c r="D94" s="252"/>
      <c r="E94" s="265"/>
    </row>
    <row r="95" spans="1:5" ht="12.75" customHeight="1" x14ac:dyDescent="0.2">
      <c r="A95" s="549" t="s">
        <v>191</v>
      </c>
      <c r="B95" s="550"/>
      <c r="C95" s="551"/>
      <c r="D95" s="252"/>
      <c r="E95" s="265">
        <v>15857.75</v>
      </c>
    </row>
    <row r="96" spans="1:5" ht="12.75" customHeight="1" x14ac:dyDescent="0.2">
      <c r="A96" s="549" t="s">
        <v>192</v>
      </c>
      <c r="B96" s="550"/>
      <c r="C96" s="551"/>
      <c r="D96" s="252"/>
      <c r="E96" s="265">
        <f>E17-E76</f>
        <v>7557.4599999999991</v>
      </c>
    </row>
    <row r="97" spans="1:5" ht="12.75" customHeight="1" x14ac:dyDescent="0.2">
      <c r="A97" s="549" t="s">
        <v>193</v>
      </c>
      <c r="B97" s="550"/>
      <c r="C97" s="551"/>
      <c r="D97" s="252"/>
      <c r="E97" s="265">
        <f>E95+E96</f>
        <v>23415.21</v>
      </c>
    </row>
    <row r="98" spans="1:5" ht="12.75" customHeight="1" x14ac:dyDescent="0.2">
      <c r="A98" s="269"/>
      <c r="B98" s="269"/>
      <c r="C98" s="269"/>
      <c r="D98" s="247"/>
      <c r="E98" s="267"/>
    </row>
    <row r="99" spans="1:5" x14ac:dyDescent="0.2">
      <c r="A99" s="66" t="s">
        <v>196</v>
      </c>
      <c r="B99" s="66"/>
      <c r="C99" s="66"/>
      <c r="D99" s="236" t="s">
        <v>148</v>
      </c>
      <c r="E99" s="255"/>
    </row>
    <row r="100" spans="1:5" x14ac:dyDescent="0.2">
      <c r="A100" s="256"/>
      <c r="B100" s="256"/>
      <c r="C100" s="256"/>
      <c r="D100" s="257"/>
      <c r="E100" s="255"/>
    </row>
    <row r="101" spans="1:5" x14ac:dyDescent="0.2">
      <c r="A101" s="66" t="s">
        <v>149</v>
      </c>
      <c r="B101" s="66"/>
      <c r="C101" s="66"/>
      <c r="D101" s="236" t="s">
        <v>150</v>
      </c>
      <c r="E101" s="258"/>
    </row>
    <row r="102" spans="1:5" x14ac:dyDescent="0.2">
      <c r="A102" s="66"/>
      <c r="B102" s="66"/>
      <c r="C102" s="66"/>
      <c r="D102" s="236"/>
      <c r="E102" s="258"/>
    </row>
    <row r="103" spans="1:5" ht="14.25" customHeight="1" x14ac:dyDescent="0.2">
      <c r="A103" s="66"/>
      <c r="B103" s="259" t="s">
        <v>61</v>
      </c>
      <c r="C103" s="259"/>
      <c r="D103" s="236"/>
      <c r="E103" s="258"/>
    </row>
    <row r="104" spans="1:5" x14ac:dyDescent="0.2">
      <c r="A104" s="66" t="s">
        <v>194</v>
      </c>
      <c r="B104" s="66"/>
      <c r="C104" s="66"/>
      <c r="D104" s="236"/>
      <c r="E104" s="258"/>
    </row>
    <row r="105" spans="1:5" x14ac:dyDescent="0.2">
      <c r="A105" s="66" t="s">
        <v>195</v>
      </c>
      <c r="B105" s="66"/>
      <c r="C105" s="66"/>
      <c r="D105" s="236"/>
      <c r="E105" s="258"/>
    </row>
  </sheetData>
  <mergeCells count="85">
    <mergeCell ref="A1:E1"/>
    <mergeCell ref="A2:B2"/>
    <mergeCell ref="A3:B3"/>
    <mergeCell ref="A4:B4"/>
    <mergeCell ref="A6:C7"/>
    <mergeCell ref="D6:D7"/>
    <mergeCell ref="E6:E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9:C19"/>
    <mergeCell ref="A20:C20"/>
    <mergeCell ref="A21:C21"/>
    <mergeCell ref="A22:E22"/>
    <mergeCell ref="A27:C27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65:C65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E67"/>
    <mergeCell ref="A68:C68"/>
    <mergeCell ref="A70:C70"/>
    <mergeCell ref="A71:E71"/>
    <mergeCell ref="A72:C72"/>
    <mergeCell ref="A73:C73"/>
    <mergeCell ref="A74:C74"/>
    <mergeCell ref="A75:E75"/>
    <mergeCell ref="A76:C76"/>
    <mergeCell ref="A89:E89"/>
    <mergeCell ref="A78:C78"/>
    <mergeCell ref="A79:E79"/>
    <mergeCell ref="A80:C80"/>
    <mergeCell ref="A81:C81"/>
    <mergeCell ref="A82:C82"/>
    <mergeCell ref="A83:C83"/>
    <mergeCell ref="A84:C84"/>
    <mergeCell ref="A85:E85"/>
    <mergeCell ref="A86:C86"/>
    <mergeCell ref="A87:C87"/>
    <mergeCell ref="A88:C88"/>
    <mergeCell ref="A97:C97"/>
    <mergeCell ref="A90:C90"/>
    <mergeCell ref="A91:B93"/>
    <mergeCell ref="A95:C95"/>
    <mergeCell ref="A96:C9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132</vt:lpstr>
      <vt:lpstr>'132'!Область_печати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2016-05-19T01:29:57Z</dcterms:modified>
</cp:coreProperties>
</file>