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№ 2" sheetId="2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BT90" i="2" l="1"/>
  <c r="DE90" i="2" s="1"/>
  <c r="CL88" i="2"/>
  <c r="BT88" i="2" s="1"/>
  <c r="DE88" i="2" s="1"/>
  <c r="CL87" i="2"/>
  <c r="BT87" i="2" s="1"/>
  <c r="DE87" i="2" s="1"/>
  <c r="BT85" i="2"/>
  <c r="DE85" i="2" s="1"/>
  <c r="B85" i="2"/>
  <c r="BT83" i="2"/>
  <c r="DE83" i="2" s="1"/>
  <c r="B83" i="2"/>
  <c r="BT81" i="2"/>
  <c r="DE81" i="2" s="1"/>
  <c r="B81" i="2"/>
  <c r="CL79" i="2"/>
  <c r="BT79" i="2"/>
  <c r="DE79" i="2" s="1"/>
  <c r="B79" i="2"/>
  <c r="BT77" i="2"/>
  <c r="DE77" i="2" s="1"/>
  <c r="B77" i="2"/>
  <c r="BT75" i="2"/>
  <c r="DE75" i="2" s="1"/>
  <c r="B75" i="2"/>
  <c r="BT73" i="2"/>
  <c r="DE73" i="2" s="1"/>
  <c r="B73" i="2"/>
  <c r="CL71" i="2"/>
  <c r="BT71" i="2"/>
  <c r="DE71" i="2" s="1"/>
  <c r="B71" i="2"/>
  <c r="BT69" i="2"/>
  <c r="DE69" i="2" s="1"/>
  <c r="B69" i="2"/>
  <c r="BT67" i="2"/>
  <c r="DE67" i="2" s="1"/>
  <c r="B67" i="2"/>
  <c r="BT65" i="2"/>
  <c r="DE65" i="2" s="1"/>
  <c r="B65" i="2"/>
  <c r="CL63" i="2"/>
  <c r="BT63" i="2"/>
  <c r="DE63" i="2" s="1"/>
  <c r="B63" i="2"/>
  <c r="BT61" i="2"/>
  <c r="DE61" i="2" s="1"/>
  <c r="BT59" i="2"/>
  <c r="DE59" i="2" s="1"/>
  <c r="B59" i="2"/>
  <c r="BT57" i="2"/>
  <c r="DE57" i="2" s="1"/>
  <c r="B57" i="2"/>
  <c r="BT55" i="2"/>
  <c r="DE55" i="2" s="1"/>
  <c r="B55" i="2"/>
  <c r="BT53" i="2"/>
  <c r="DE53" i="2" s="1"/>
  <c r="BT46" i="2"/>
  <c r="CL46" i="2" s="1"/>
  <c r="DE43" i="2"/>
  <c r="CL43" i="2"/>
  <c r="BT41" i="2"/>
  <c r="DE41" i="2" s="1"/>
  <c r="BT38" i="2"/>
  <c r="CL38" i="2" s="1"/>
  <c r="BT36" i="2"/>
  <c r="CL36" i="2" s="1"/>
  <c r="BT34" i="2"/>
  <c r="DE34" i="2" s="1"/>
  <c r="CL31" i="2"/>
  <c r="BT31" i="2" s="1"/>
  <c r="DE31" i="2" s="1"/>
  <c r="CL29" i="2"/>
  <c r="BT29" i="2"/>
  <c r="DE29" i="2" s="1"/>
  <c r="DE26" i="2"/>
  <c r="BT26" i="2"/>
  <c r="CL26" i="2" s="1"/>
  <c r="CL24" i="2"/>
  <c r="BT24" i="2"/>
  <c r="DE24" i="2" s="1"/>
  <c r="DE22" i="2"/>
  <c r="CL22" i="2"/>
  <c r="DE20" i="2"/>
  <c r="BT20" i="2"/>
  <c r="CL20" i="2" s="1"/>
  <c r="DE17" i="2"/>
  <c r="CL17" i="2"/>
  <c r="DE15" i="2"/>
  <c r="BT13" i="2"/>
  <c r="DE13" i="2" s="1"/>
  <c r="BT11" i="2"/>
  <c r="CL11" i="2" s="1"/>
  <c r="AF8" i="2"/>
  <c r="CL67" i="2" l="1"/>
  <c r="CL75" i="2"/>
  <c r="CL83" i="2"/>
  <c r="DE11" i="2"/>
  <c r="DE38" i="2"/>
  <c r="DE46" i="2"/>
  <c r="CL34" i="2"/>
  <c r="DE36" i="2"/>
  <c r="CL61" i="2"/>
  <c r="CL65" i="2"/>
  <c r="CL69" i="2"/>
  <c r="CL73" i="2"/>
  <c r="CL77" i="2"/>
  <c r="CL81" i="2"/>
  <c r="CL85" i="2"/>
  <c r="BT92" i="2"/>
  <c r="CL13" i="2"/>
  <c r="CL41" i="2"/>
  <c r="CL53" i="2"/>
  <c r="CL55" i="2"/>
  <c r="CL57" i="2"/>
  <c r="CL59" i="2"/>
  <c r="CL92" i="2" l="1"/>
  <c r="DE92" i="2"/>
  <c r="BT94" i="2"/>
  <c r="CL94" i="2" l="1"/>
  <c r="CL96" i="2" s="1"/>
  <c r="BT96" i="2"/>
  <c r="DE96" i="2" s="1"/>
  <c r="DE94" i="2"/>
</calcChain>
</file>

<file path=xl/sharedStrings.xml><?xml version="1.0" encoding="utf-8"?>
<sst xmlns="http://schemas.openxmlformats.org/spreadsheetml/2006/main" count="92" uniqueCount="65">
  <si>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</si>
  <si>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</si>
  <si>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</si>
  <si>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</si>
  <si>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</si>
  <si>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</si>
  <si>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</si>
  <si>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</si>
  <si>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.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</si>
  <si>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</si>
  <si>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</si>
  <si>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</si>
  <si>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</si>
  <si>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</si>
  <si>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</si>
  <si>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</si>
  <si>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</si>
  <si>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</si>
  <si>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</si>
  <si>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</si>
  <si>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</si>
  <si>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</si>
  <si>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</si>
  <si>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</si>
  <si>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</si>
  <si>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</si>
  <si>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</si>
  <si>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</si>
  <si>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</si>
  <si>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</si>
  <si>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</si>
  <si>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</si>
  <si>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</si>
  <si>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</si>
  <si>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</si>
  <si>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</si>
  <si>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</si>
  <si>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</si>
  <si>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</si>
  <si>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</si>
  <si>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</si>
  <si>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</si>
  <si>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</si>
  <si>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</si>
  <si>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</si>
  <si>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</si>
  <si>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</si>
  <si>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</si>
  <si>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</si>
  <si>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</si>
  <si>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21. Смена отдельных участков трубопровода ХВС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</si>
  <si>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</si>
  <si>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</si>
  <si>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</si>
  <si>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</si>
  <si>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</si>
  <si>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</si>
  <si>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</si>
  <si>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</si>
  <si>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</si>
  <si>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</si>
  <si>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</si>
  <si>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</si>
  <si>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</si>
  <si>
    <t>к лоту № 1-6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</si>
</sst>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&quot;р.&quot;_-;\-* #,##0.00&quot;р.&quot;_-;_-* &quot;-&quot;??&quot;р.&quot;_-;_-@_-"/>
    <numFmt numFmtId="164" formatCode="0.0"/>
    <numFmt numFmtId="165" formatCode="_-* #,##0.00\ &quot;р.&quot;_-;\-* #,##0.00\ &quot;р.&quot;_-;_-* &quot;-&quot;??\ &quot;р.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Alignment="1">
      <alignment vertical="top"/>
    </xf>
    <xf numFmtId="49" fontId="2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right"/>
    </xf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9" xfId="0" applyFont="1" applyFill="1" applyBorder="1"/>
    <xf numFmtId="0" fontId="2" fillId="0" borderId="10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/>
    <xf numFmtId="0" fontId="2" fillId="0" borderId="12" xfId="0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2" fillId="0" borderId="7" xfId="0" applyFont="1" applyFill="1" applyBorder="1"/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6" fillId="0" borderId="12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2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44" fontId="2" fillId="0" borderId="9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165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3" fillId="0" borderId="1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44" fontId="2" fillId="0" borderId="5" xfId="1" applyFont="1" applyFill="1" applyBorder="1" applyAlignment="1">
      <alignment horizontal="center"/>
    </xf>
    <xf numFmtId="44" fontId="2" fillId="0" borderId="12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 vertical="top" wrapText="1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12" xfId="0" applyFont="1" applyFill="1" applyBorder="1"/>
    <xf numFmtId="0" fontId="2" fillId="0" borderId="6" xfId="0" applyFont="1" applyFill="1" applyBorder="1"/>
    <xf numFmtId="0" fontId="6" fillId="0" borderId="5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0" xfId="0" applyFont="1" applyFill="1" applyBorder="1"/>
    <xf numFmtId="44" fontId="2" fillId="0" borderId="5" xfId="1" applyNumberFormat="1" applyFont="1" applyFill="1" applyBorder="1" applyAlignment="1">
      <alignment horizontal="center"/>
    </xf>
    <xf numFmtId="44" fontId="2" fillId="0" borderId="12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/>
    <xf numFmtId="0" fontId="2" fillId="0" borderId="3" xfId="0" applyFont="1" applyFill="1" applyBorder="1" applyAlignment="1">
      <alignment horizontal="left"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3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left"/>
    </xf>
    <xf numFmtId="0" fontId="2" fillId="0" borderId="15" xfId="0" applyFont="1" applyFill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2" fillId="0" borderId="14" xfId="0" applyFont="1" applyFill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ustovalova_n/Desktop/&#1085;&#1072;&#1090;&#1072;&#1096;&#1072;/&#1050;&#1086;&#1085;&#1082;&#1091;&#1088;&#1089;&#1099;/&#1050;&#1086;&#1085;&#1082;&#1091;&#1088;&#1089;%202014/&#1050;&#1086;&#1085;&#1082;&#1091;&#1088;&#1089;/&#1056;&#1072;&#1089;&#1095;&#1077;&#1090;%201%20&#1101;&#1090;.%20%20&#1085;&#1077;%20&#1073;&#1083;&#1072;&#1075;%20&#1082;&#1086;&#1085;&#1082;&#1091;&#1088;&#1089;%202014%20&#1075;/&#1041;&#1072;&#1088;&#1088;&#1080;&#1082;&#1072;&#1076;,%2060&#104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хар-ка по 75-му"/>
      <sheetName val="перечень по 75-му"/>
      <sheetName val="доп работы"/>
      <sheetName val="ТБО"/>
      <sheetName val="оплата труда"/>
      <sheetName val="Охрана труда"/>
      <sheetName val="ЖБО"/>
      <sheetName val="материалы"/>
      <sheetName val="Расчет размера обеспечения"/>
      <sheetName val="Аварийная служба"/>
    </sheetNames>
    <sheetDataSet>
      <sheetData sheetId="0">
        <row r="19">
          <cell r="D19" t="str">
            <v>ул. Баррикад, 60 Ж</v>
          </cell>
        </row>
        <row r="29">
          <cell r="D29">
            <v>1</v>
          </cell>
        </row>
        <row r="45">
          <cell r="E45">
            <v>59.2</v>
          </cell>
        </row>
        <row r="46">
          <cell r="E46">
            <v>59.2</v>
          </cell>
        </row>
        <row r="48">
          <cell r="F48">
            <v>0</v>
          </cell>
        </row>
        <row r="50">
          <cell r="C50">
            <v>0</v>
          </cell>
        </row>
      </sheetData>
      <sheetData sheetId="1">
        <row r="16">
          <cell r="DH16">
            <v>1</v>
          </cell>
        </row>
      </sheetData>
      <sheetData sheetId="2"/>
      <sheetData sheetId="3">
        <row r="7">
          <cell r="G7">
            <v>2.2629365878378374</v>
          </cell>
        </row>
      </sheetData>
      <sheetData sheetId="4">
        <row r="20">
          <cell r="M20">
            <v>0</v>
          </cell>
        </row>
        <row r="43">
          <cell r="M43">
            <v>0</v>
          </cell>
        </row>
        <row r="68">
          <cell r="M68">
            <v>0</v>
          </cell>
        </row>
        <row r="81">
          <cell r="M81">
            <v>0</v>
          </cell>
        </row>
        <row r="91">
          <cell r="M91">
            <v>0</v>
          </cell>
        </row>
        <row r="108">
          <cell r="M108">
            <v>0</v>
          </cell>
        </row>
        <row r="116">
          <cell r="M116">
            <v>0</v>
          </cell>
        </row>
        <row r="126">
          <cell r="M126">
            <v>0</v>
          </cell>
        </row>
        <row r="137">
          <cell r="M137">
            <v>0</v>
          </cell>
        </row>
        <row r="172">
          <cell r="M172">
            <v>250.3741460459209</v>
          </cell>
        </row>
        <row r="182">
          <cell r="M182">
            <v>692.99986851995959</v>
          </cell>
        </row>
        <row r="184">
          <cell r="A184" t="str">
            <v>18. Ремонт фундаментов под стенами существующих зданий</v>
          </cell>
        </row>
        <row r="192">
          <cell r="M192">
            <v>0</v>
          </cell>
        </row>
        <row r="197">
          <cell r="M197">
            <v>72.032244398131979</v>
          </cell>
        </row>
        <row r="208">
          <cell r="M208">
            <v>0</v>
          </cell>
        </row>
        <row r="215">
          <cell r="M215">
            <v>197.11996260123294</v>
          </cell>
        </row>
        <row r="225">
          <cell r="M225">
            <v>0</v>
          </cell>
        </row>
        <row r="228">
          <cell r="A228" t="str">
            <v>19. Устранение повреждений ступеней, полов в местах общего пользования</v>
          </cell>
        </row>
        <row r="236">
          <cell r="M236">
            <v>2160.9673319439594</v>
          </cell>
        </row>
        <row r="246">
          <cell r="M246">
            <v>2160.9673319439594</v>
          </cell>
        </row>
        <row r="248">
          <cell r="A248" t="str">
            <v>20. Частичный ремонт кровли</v>
          </cell>
        </row>
        <row r="258">
          <cell r="M258">
            <v>267.76123952133196</v>
          </cell>
        </row>
        <row r="270">
          <cell r="M270">
            <v>0</v>
          </cell>
        </row>
        <row r="272">
          <cell r="A272" t="str">
            <v>22. Устранение засоров внутренних канализационных трубопроводов</v>
          </cell>
        </row>
        <row r="278">
          <cell r="M278">
            <v>0</v>
          </cell>
        </row>
        <row r="280">
          <cell r="A280" t="str">
            <v xml:space="preserve">23. Притирка  запорной  арматуры без снятия с места в системе отопления         </v>
          </cell>
        </row>
        <row r="287">
          <cell r="M287">
            <v>0</v>
          </cell>
        </row>
        <row r="289">
          <cell r="A289" t="str">
            <v xml:space="preserve">24. Укрепление крючков для  труб и приборов центрального отопления. </v>
          </cell>
        </row>
        <row r="295">
          <cell r="M295">
            <v>0</v>
          </cell>
        </row>
        <row r="297">
          <cell r="A297" t="str">
            <v>25. Ликвидация воздушных пробок в системе отопления в стояке.</v>
          </cell>
        </row>
        <row r="302">
          <cell r="M302">
            <v>0</v>
          </cell>
        </row>
        <row r="305">
          <cell r="A305" t="str">
            <v xml:space="preserve">26. Восстановление    разрушенной тепловой изоляции   </v>
          </cell>
        </row>
        <row r="312">
          <cell r="M312">
            <v>0</v>
          </cell>
        </row>
        <row r="314">
          <cell r="A314" t="str">
            <v xml:space="preserve">27. Осмотр системы  центрального отопления  (квартирные устройства)  </v>
          </cell>
        </row>
        <row r="319">
          <cell r="M319">
            <v>0</v>
          </cell>
        </row>
        <row r="321">
          <cell r="A321" t="str">
            <v xml:space="preserve">28.Проверка устройств отопления в чердачных и подвальных помещениях.       </v>
          </cell>
        </row>
        <row r="327">
          <cell r="M327">
            <v>0</v>
          </cell>
        </row>
        <row r="329">
          <cell r="A329" t="str">
            <v>29. Смена отдельных участков трубопроводов из стальных и водо-газопроводных неоцинкованных труб (отопление)</v>
          </cell>
        </row>
        <row r="337">
          <cell r="M337">
            <v>0</v>
          </cell>
        </row>
        <row r="340">
          <cell r="A340" t="str">
            <v xml:space="preserve">30. Замена  неисправных  участков электрической сети здания    </v>
          </cell>
        </row>
        <row r="347">
          <cell r="M347">
            <v>59.61289191569545</v>
          </cell>
        </row>
        <row r="350">
          <cell r="A350" t="str">
            <v>31. Ремонт щитов.</v>
          </cell>
        </row>
        <row r="356">
          <cell r="M356">
            <v>0</v>
          </cell>
        </row>
        <row r="358">
          <cell r="A358" t="str">
            <v>32. Ремонт внутренней штукатурки отдельным местами (стены подъезда)</v>
          </cell>
        </row>
        <row r="366">
          <cell r="M366">
            <v>0</v>
          </cell>
        </row>
        <row r="377">
          <cell r="M377">
            <v>0</v>
          </cell>
        </row>
        <row r="387">
          <cell r="M387">
            <v>0</v>
          </cell>
        </row>
        <row r="391">
          <cell r="A391" t="str">
            <v>33. Смена отдельных досок наружной обшивки деревянных стен</v>
          </cell>
        </row>
        <row r="398">
          <cell r="M398">
            <v>423.49991965108632</v>
          </cell>
        </row>
      </sheetData>
      <sheetData sheetId="5">
        <row r="21">
          <cell r="F21">
            <v>0</v>
          </cell>
        </row>
        <row r="46">
          <cell r="F46">
            <v>0</v>
          </cell>
        </row>
        <row r="48">
          <cell r="F48">
            <v>0</v>
          </cell>
        </row>
        <row r="49">
          <cell r="F49">
            <v>0</v>
          </cell>
        </row>
        <row r="73">
          <cell r="F73">
            <v>0</v>
          </cell>
        </row>
        <row r="74">
          <cell r="F74">
            <v>0</v>
          </cell>
        </row>
        <row r="75">
          <cell r="F75">
            <v>0</v>
          </cell>
        </row>
        <row r="76">
          <cell r="F76">
            <v>0</v>
          </cell>
        </row>
        <row r="220">
          <cell r="F220">
            <v>1.0916145380710662</v>
          </cell>
        </row>
        <row r="221">
          <cell r="F221">
            <v>3.2448219289340106</v>
          </cell>
        </row>
        <row r="222">
          <cell r="F222">
            <v>3.2221516507614223</v>
          </cell>
        </row>
        <row r="223">
          <cell r="F223">
            <v>15.005347817258885</v>
          </cell>
        </row>
        <row r="224">
          <cell r="F224">
            <v>1.2529354720812185</v>
          </cell>
        </row>
        <row r="225">
          <cell r="F225">
            <v>0</v>
          </cell>
        </row>
        <row r="226">
          <cell r="F226">
            <v>0</v>
          </cell>
        </row>
        <row r="227">
          <cell r="F227">
            <v>0</v>
          </cell>
        </row>
        <row r="228">
          <cell r="F228">
            <v>0</v>
          </cell>
        </row>
        <row r="229">
          <cell r="F229">
            <v>0</v>
          </cell>
        </row>
        <row r="230">
          <cell r="F230">
            <v>0</v>
          </cell>
        </row>
        <row r="231">
          <cell r="F231">
            <v>0</v>
          </cell>
        </row>
        <row r="232">
          <cell r="F232">
            <v>0</v>
          </cell>
        </row>
        <row r="233">
          <cell r="F233">
            <v>0</v>
          </cell>
        </row>
        <row r="234">
          <cell r="F234">
            <v>0.25990822335025388</v>
          </cell>
        </row>
        <row r="235">
          <cell r="F235">
            <v>0</v>
          </cell>
        </row>
        <row r="236">
          <cell r="F236">
            <v>0</v>
          </cell>
        </row>
        <row r="237">
          <cell r="F237">
            <v>0</v>
          </cell>
        </row>
        <row r="238">
          <cell r="F238">
            <v>3.2080398781725892</v>
          </cell>
        </row>
      </sheetData>
      <sheetData sheetId="6">
        <row r="88">
          <cell r="F88">
            <v>3540.76960306212</v>
          </cell>
        </row>
      </sheetData>
      <sheetData sheetId="7">
        <row r="19">
          <cell r="G19">
            <v>0</v>
          </cell>
        </row>
        <row r="49">
          <cell r="G49">
            <v>0</v>
          </cell>
        </row>
        <row r="60">
          <cell r="G60">
            <v>0</v>
          </cell>
        </row>
        <row r="70">
          <cell r="G70">
            <v>0</v>
          </cell>
        </row>
        <row r="81">
          <cell r="G81">
            <v>0</v>
          </cell>
        </row>
        <row r="94">
          <cell r="I94">
            <v>0</v>
          </cell>
        </row>
        <row r="102">
          <cell r="H102">
            <v>0</v>
          </cell>
        </row>
        <row r="111">
          <cell r="H111">
            <v>0</v>
          </cell>
        </row>
        <row r="139">
          <cell r="H139">
            <v>22.017146025600006</v>
          </cell>
        </row>
        <row r="149">
          <cell r="H149">
            <v>71.861396101634995</v>
          </cell>
        </row>
        <row r="155">
          <cell r="H155">
            <v>44.07236842105263</v>
          </cell>
        </row>
        <row r="164">
          <cell r="H164">
            <v>313.830262</v>
          </cell>
        </row>
        <row r="186">
          <cell r="H186">
            <v>254.14720000000003</v>
          </cell>
        </row>
        <row r="199">
          <cell r="H199">
            <v>364.65114273188004</v>
          </cell>
        </row>
        <row r="208">
          <cell r="H208">
            <v>0</v>
          </cell>
        </row>
        <row r="214">
          <cell r="H214">
            <v>0</v>
          </cell>
        </row>
        <row r="220">
          <cell r="H220">
            <v>0</v>
          </cell>
        </row>
        <row r="227">
          <cell r="H227">
            <v>0</v>
          </cell>
        </row>
        <row r="230">
          <cell r="C230">
            <v>0</v>
          </cell>
        </row>
        <row r="237">
          <cell r="H237">
            <v>0</v>
          </cell>
        </row>
        <row r="240">
          <cell r="C240">
            <v>0</v>
          </cell>
        </row>
        <row r="243">
          <cell r="C243">
            <v>0</v>
          </cell>
        </row>
        <row r="256">
          <cell r="H256">
            <v>0</v>
          </cell>
        </row>
        <row r="265">
          <cell r="H265">
            <v>59.921970800000004</v>
          </cell>
        </row>
        <row r="280">
          <cell r="H280">
            <v>0</v>
          </cell>
        </row>
        <row r="286">
          <cell r="H286">
            <v>0</v>
          </cell>
        </row>
        <row r="295">
          <cell r="H295">
            <v>0</v>
          </cell>
        </row>
        <row r="306">
          <cell r="H306">
            <v>0</v>
          </cell>
        </row>
        <row r="313">
          <cell r="H313">
            <v>596.38100000000009</v>
          </cell>
        </row>
      </sheetData>
      <sheetData sheetId="8"/>
      <sheetData sheetId="9">
        <row r="6">
          <cell r="B6">
            <v>1.1200000000000001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102"/>
  <sheetViews>
    <sheetView tabSelected="1" topLeftCell="A96" workbookViewId="0">
      <selection activeCell="D103" sqref="D103:BY115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10" width="0.85546875" customWidth="1"/>
    <col min="111" max="111" width="0.28515625" customWidth="1"/>
    <col min="112" max="112" width="7.5703125" customWidth="1"/>
    <col min="113" max="113" width="5.7109375" customWidth="1"/>
    <col min="114" max="114" width="6.140625" customWidth="1"/>
  </cols>
  <sheetData>
    <row r="1" spans="1:114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0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</row>
    <row r="2" spans="1:114" ht="15.7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5" t="s">
        <v>64</v>
      </c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</row>
    <row r="3" spans="1:114" ht="15.7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7"/>
      <c r="BI3" s="7"/>
      <c r="BJ3" s="7"/>
      <c r="BK3" s="7"/>
      <c r="BL3" s="7"/>
      <c r="BM3" s="2"/>
      <c r="BN3" s="2"/>
      <c r="BO3" s="2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9"/>
      <c r="CO3" s="9"/>
      <c r="CP3" s="9"/>
      <c r="CQ3" s="9"/>
      <c r="CR3" s="9"/>
      <c r="CS3" s="9"/>
      <c r="CT3" s="6"/>
      <c r="CU3" s="6"/>
      <c r="CV3" s="6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</row>
    <row r="4" spans="1:114" ht="16.5" x14ac:dyDescent="0.25">
      <c r="A4" s="35" t="s">
        <v>1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  <c r="DB4" s="35"/>
      <c r="DC4" s="35"/>
      <c r="DD4" s="35"/>
      <c r="DE4" s="10"/>
      <c r="DF4" s="10"/>
      <c r="DG4" s="10"/>
      <c r="DH4" s="10"/>
      <c r="DI4" s="10"/>
      <c r="DJ4" s="10"/>
    </row>
    <row r="5" spans="1:114" ht="16.5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35"/>
      <c r="AH5" s="35"/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35"/>
      <c r="AT5" s="35"/>
      <c r="AU5" s="35"/>
      <c r="AV5" s="35"/>
      <c r="AW5" s="35"/>
      <c r="AX5" s="35"/>
      <c r="AY5" s="35"/>
      <c r="AZ5" s="35"/>
      <c r="BA5" s="35"/>
      <c r="BB5" s="35"/>
      <c r="BC5" s="35"/>
      <c r="BD5" s="35"/>
      <c r="BE5" s="35"/>
      <c r="BF5" s="35"/>
      <c r="BG5" s="35"/>
      <c r="BH5" s="35"/>
      <c r="BI5" s="35"/>
      <c r="BJ5" s="35"/>
      <c r="BK5" s="35"/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/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5"/>
      <c r="CP5" s="35"/>
      <c r="CQ5" s="35"/>
      <c r="CR5" s="35"/>
      <c r="CS5" s="35"/>
      <c r="CT5" s="35"/>
      <c r="CU5" s="35"/>
      <c r="CV5" s="35"/>
      <c r="CW5" s="35"/>
      <c r="CX5" s="35"/>
      <c r="CY5" s="35"/>
      <c r="CZ5" s="35"/>
      <c r="DA5" s="35"/>
      <c r="DB5" s="35"/>
      <c r="DC5" s="35"/>
      <c r="DD5" s="35"/>
      <c r="DE5" s="10"/>
      <c r="DF5" s="10"/>
      <c r="DG5" s="10"/>
      <c r="DH5" s="11">
        <v>1</v>
      </c>
      <c r="DI5" s="11"/>
      <c r="DJ5" s="11"/>
    </row>
    <row r="6" spans="1:114" ht="16.5" x14ac:dyDescent="0.25">
      <c r="A6" s="35" t="s">
        <v>3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  <c r="AD6" s="35"/>
      <c r="AE6" s="35"/>
      <c r="AF6" s="35"/>
      <c r="AG6" s="35"/>
      <c r="AH6" s="35"/>
      <c r="AI6" s="35"/>
      <c r="AJ6" s="35"/>
      <c r="AK6" s="35"/>
      <c r="AL6" s="35"/>
      <c r="AM6" s="35"/>
      <c r="AN6" s="35"/>
      <c r="AO6" s="35"/>
      <c r="AP6" s="35"/>
      <c r="AQ6" s="35"/>
      <c r="AR6" s="35"/>
      <c r="AS6" s="35"/>
      <c r="AT6" s="35"/>
      <c r="AU6" s="35"/>
      <c r="AV6" s="35"/>
      <c r="AW6" s="35"/>
      <c r="AX6" s="35"/>
      <c r="AY6" s="35"/>
      <c r="AZ6" s="35"/>
      <c r="BA6" s="35"/>
      <c r="BB6" s="35"/>
      <c r="BC6" s="35"/>
      <c r="BD6" s="35"/>
      <c r="BE6" s="35"/>
      <c r="BF6" s="35"/>
      <c r="BG6" s="35"/>
      <c r="BH6" s="35"/>
      <c r="BI6" s="35"/>
      <c r="BJ6" s="35"/>
      <c r="BK6" s="35"/>
      <c r="BL6" s="35"/>
      <c r="BM6" s="35"/>
      <c r="BN6" s="35"/>
      <c r="BO6" s="35"/>
      <c r="BP6" s="35"/>
      <c r="BQ6" s="35"/>
      <c r="BR6" s="35"/>
      <c r="BS6" s="35"/>
      <c r="BT6" s="35"/>
      <c r="BU6" s="35"/>
      <c r="BV6" s="35"/>
      <c r="BW6" s="35"/>
      <c r="BX6" s="35"/>
      <c r="BY6" s="35"/>
      <c r="BZ6" s="35"/>
      <c r="CA6" s="35"/>
      <c r="CB6" s="35"/>
      <c r="CC6" s="35"/>
      <c r="CD6" s="35"/>
      <c r="CE6" s="35"/>
      <c r="CF6" s="35"/>
      <c r="CG6" s="35"/>
      <c r="CH6" s="35"/>
      <c r="CI6" s="35"/>
      <c r="CJ6" s="35"/>
      <c r="CK6" s="35"/>
      <c r="CL6" s="35"/>
      <c r="CM6" s="35"/>
      <c r="CN6" s="35"/>
      <c r="CO6" s="35"/>
      <c r="CP6" s="35"/>
      <c r="CQ6" s="35"/>
      <c r="CR6" s="35"/>
      <c r="CS6" s="35"/>
      <c r="CT6" s="35"/>
      <c r="CU6" s="35"/>
      <c r="CV6" s="35"/>
      <c r="CW6" s="35"/>
      <c r="CX6" s="35"/>
      <c r="CY6" s="35"/>
      <c r="CZ6" s="35"/>
      <c r="DA6" s="35"/>
      <c r="DB6" s="35"/>
      <c r="DC6" s="35"/>
      <c r="DD6" s="35"/>
      <c r="DE6" s="10"/>
      <c r="DF6" s="10"/>
      <c r="DG6" s="10"/>
      <c r="DH6" s="10"/>
      <c r="DI6" s="10"/>
      <c r="DJ6" s="10"/>
    </row>
    <row r="7" spans="1:114" ht="16.5" x14ac:dyDescent="0.25">
      <c r="A7" s="35" t="s">
        <v>4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  <c r="AD7" s="35"/>
      <c r="AE7" s="35"/>
      <c r="AF7" s="35"/>
      <c r="AG7" s="35"/>
      <c r="AH7" s="35"/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35"/>
      <c r="BC7" s="35"/>
      <c r="BD7" s="35"/>
      <c r="BE7" s="35"/>
      <c r="BF7" s="35"/>
      <c r="BG7" s="35"/>
      <c r="BH7" s="35"/>
      <c r="BI7" s="35"/>
      <c r="BJ7" s="35"/>
      <c r="BK7" s="35"/>
      <c r="BL7" s="35"/>
      <c r="BM7" s="35"/>
      <c r="BN7" s="35"/>
      <c r="BO7" s="35"/>
      <c r="BP7" s="35"/>
      <c r="BQ7" s="35"/>
      <c r="BR7" s="35"/>
      <c r="BS7" s="35"/>
      <c r="BT7" s="35"/>
      <c r="BU7" s="35"/>
      <c r="BV7" s="35"/>
      <c r="BW7" s="35"/>
      <c r="BX7" s="35"/>
      <c r="BY7" s="35"/>
      <c r="BZ7" s="35"/>
      <c r="CA7" s="35"/>
      <c r="CB7" s="35"/>
      <c r="CC7" s="35"/>
      <c r="CD7" s="35"/>
      <c r="CE7" s="35"/>
      <c r="CF7" s="35"/>
      <c r="CG7" s="35"/>
      <c r="CH7" s="35"/>
      <c r="CI7" s="35"/>
      <c r="CJ7" s="35"/>
      <c r="CK7" s="35"/>
      <c r="CL7" s="35"/>
      <c r="CM7" s="35"/>
      <c r="CN7" s="35"/>
      <c r="CO7" s="35"/>
      <c r="CP7" s="35"/>
      <c r="CQ7" s="35"/>
      <c r="CR7" s="35"/>
      <c r="CS7" s="35"/>
      <c r="CT7" s="35"/>
      <c r="CU7" s="35"/>
      <c r="CV7" s="35"/>
      <c r="CW7" s="35"/>
      <c r="CX7" s="35"/>
      <c r="CY7" s="35"/>
      <c r="CZ7" s="35"/>
      <c r="DA7" s="35"/>
      <c r="DB7" s="35"/>
      <c r="DC7" s="35"/>
      <c r="DD7" s="35"/>
      <c r="DE7" s="10"/>
      <c r="DF7" s="10"/>
      <c r="DG7" s="10"/>
      <c r="DH7" s="10"/>
      <c r="DI7" s="10"/>
      <c r="DJ7" s="10"/>
    </row>
    <row r="8" spans="1:114" ht="15.75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53" t="str">
        <f>'[1]хар-ка по 75-му'!D19</f>
        <v>ул. Баррикад, 60 Ж</v>
      </c>
      <c r="AG8" s="53"/>
      <c r="AH8" s="53"/>
      <c r="AI8" s="53"/>
      <c r="AJ8" s="53"/>
      <c r="AK8" s="53"/>
      <c r="AL8" s="53"/>
      <c r="AM8" s="53"/>
      <c r="AN8" s="53"/>
      <c r="AO8" s="53"/>
      <c r="AP8" s="53"/>
      <c r="AQ8" s="53"/>
      <c r="AR8" s="53"/>
      <c r="AS8" s="53"/>
      <c r="AT8" s="53"/>
      <c r="AU8" s="53"/>
      <c r="AV8" s="53"/>
      <c r="AW8" s="53"/>
      <c r="AX8" s="53"/>
      <c r="AY8" s="53"/>
      <c r="AZ8" s="53"/>
      <c r="BA8" s="53"/>
      <c r="BB8" s="53"/>
      <c r="BC8" s="53"/>
      <c r="BD8" s="53"/>
      <c r="BE8" s="53"/>
      <c r="BF8" s="53"/>
      <c r="BG8" s="53"/>
      <c r="BH8" s="53"/>
      <c r="BI8" s="53"/>
      <c r="BJ8" s="53"/>
      <c r="BK8" s="53"/>
      <c r="BL8" s="53"/>
      <c r="BM8" s="53"/>
      <c r="BN8" s="53"/>
      <c r="BO8" s="53"/>
      <c r="BP8" s="53"/>
      <c r="BQ8" s="53"/>
      <c r="BR8" s="53"/>
      <c r="BS8" s="53"/>
      <c r="BT8" s="53"/>
      <c r="BU8" s="53"/>
      <c r="BV8" s="53"/>
      <c r="BW8" s="53"/>
      <c r="BX8" s="53"/>
      <c r="BY8" s="53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</row>
    <row r="9" spans="1:114" ht="15.75" x14ac:dyDescent="0.25">
      <c r="A9" s="54"/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4"/>
      <c r="X9" s="54"/>
      <c r="Y9" s="54"/>
      <c r="Z9" s="54"/>
      <c r="AA9" s="54"/>
      <c r="AB9" s="54"/>
      <c r="AC9" s="54"/>
      <c r="AD9" s="54"/>
      <c r="AE9" s="54"/>
      <c r="AF9" s="54"/>
      <c r="AG9" s="54"/>
      <c r="AH9" s="54"/>
      <c r="AI9" s="54"/>
      <c r="AJ9" s="54"/>
      <c r="AK9" s="54"/>
      <c r="AL9" s="54"/>
      <c r="AM9" s="54"/>
      <c r="AN9" s="54"/>
      <c r="AO9" s="54"/>
      <c r="AP9" s="54"/>
      <c r="AQ9" s="54"/>
      <c r="AR9" s="54"/>
      <c r="AS9" s="54" t="s">
        <v>5</v>
      </c>
      <c r="AT9" s="54"/>
      <c r="AU9" s="54"/>
      <c r="AV9" s="54"/>
      <c r="AW9" s="54"/>
      <c r="AX9" s="54"/>
      <c r="AY9" s="54"/>
      <c r="AZ9" s="54"/>
      <c r="BA9" s="54"/>
      <c r="BB9" s="54"/>
      <c r="BC9" s="54"/>
      <c r="BD9" s="54"/>
      <c r="BE9" s="54"/>
      <c r="BF9" s="54"/>
      <c r="BG9" s="54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 t="s">
        <v>6</v>
      </c>
      <c r="BU9" s="54"/>
      <c r="BV9" s="54"/>
      <c r="BW9" s="54"/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4"/>
      <c r="CI9" s="54"/>
      <c r="CJ9" s="54"/>
      <c r="CK9" s="54"/>
      <c r="CL9" s="54" t="s">
        <v>7</v>
      </c>
      <c r="CM9" s="54"/>
      <c r="CN9" s="54"/>
      <c r="CO9" s="54"/>
      <c r="CP9" s="54"/>
      <c r="CQ9" s="54"/>
      <c r="CR9" s="54"/>
      <c r="CS9" s="54"/>
      <c r="CT9" s="54"/>
      <c r="CU9" s="54"/>
      <c r="CV9" s="54"/>
      <c r="CW9" s="54"/>
      <c r="CX9" s="54"/>
      <c r="CY9" s="54"/>
      <c r="CZ9" s="54"/>
      <c r="DA9" s="54"/>
      <c r="DB9" s="54"/>
      <c r="DC9" s="54"/>
      <c r="DD9" s="54"/>
      <c r="DE9" s="36" t="s">
        <v>8</v>
      </c>
      <c r="DF9" s="37"/>
      <c r="DG9" s="37"/>
      <c r="DH9" s="37"/>
      <c r="DI9" s="37"/>
      <c r="DJ9" s="38"/>
    </row>
    <row r="10" spans="1:114" ht="15.75" x14ac:dyDescent="0.25">
      <c r="A10" s="31" t="s">
        <v>9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3"/>
    </row>
    <row r="11" spans="1:114" ht="15.75" x14ac:dyDescent="0.25">
      <c r="A11" s="12"/>
      <c r="B11" s="39" t="s">
        <v>10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40"/>
      <c r="AS11" s="12"/>
      <c r="AT11" s="34">
        <v>0</v>
      </c>
      <c r="AU11" s="34"/>
      <c r="AV11" s="34"/>
      <c r="AW11" s="34"/>
      <c r="AX11" s="34"/>
      <c r="AY11" s="34"/>
      <c r="AZ11" s="8"/>
      <c r="BA11" s="4" t="s">
        <v>11</v>
      </c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13"/>
      <c r="BT11" s="43">
        <f>(('[1]оплата труда'!M20+[1]материалы!G19+'[1]Охрана труда'!F21)*DH5)</f>
        <v>0</v>
      </c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5"/>
      <c r="CL11" s="43">
        <f>BT11/('[1]хар-ка по 75-му'!E45+'[1]хар-ка по 75-му'!F48)/12</f>
        <v>0</v>
      </c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5"/>
      <c r="DE11" s="48">
        <f>BT11/'[1]хар-ка по 75-му'!E46/12</f>
        <v>0</v>
      </c>
      <c r="DF11" s="49"/>
      <c r="DG11" s="49"/>
      <c r="DH11" s="49"/>
      <c r="DI11" s="49"/>
      <c r="DJ11" s="49"/>
    </row>
    <row r="12" spans="1:114" ht="15.75" x14ac:dyDescent="0.25">
      <c r="A12" s="14"/>
      <c r="B12" s="41"/>
      <c r="C12" s="41"/>
      <c r="D12" s="41"/>
      <c r="E12" s="41"/>
      <c r="F12" s="41"/>
      <c r="G12" s="41"/>
      <c r="H12" s="41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2"/>
      <c r="AS12" s="50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2"/>
      <c r="BT12" s="46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47"/>
      <c r="CL12" s="46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47"/>
      <c r="DE12" s="49"/>
      <c r="DF12" s="49"/>
      <c r="DG12" s="49"/>
      <c r="DH12" s="49"/>
      <c r="DI12" s="49"/>
      <c r="DJ12" s="49"/>
    </row>
    <row r="13" spans="1:114" ht="15.75" x14ac:dyDescent="0.25">
      <c r="A13" s="15"/>
      <c r="B13" s="55" t="s">
        <v>12</v>
      </c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6"/>
      <c r="AS13" s="15"/>
      <c r="AT13" s="37">
        <v>0</v>
      </c>
      <c r="AU13" s="37"/>
      <c r="AV13" s="37"/>
      <c r="AW13" s="37"/>
      <c r="AX13" s="37"/>
      <c r="AY13" s="37"/>
      <c r="AZ13" s="16"/>
      <c r="BA13" s="17" t="s">
        <v>13</v>
      </c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8"/>
      <c r="BT13" s="57">
        <f>0.06*AT13*365*'[1]хар-ка по 75-му'!D29*'[1]хар-ка по 75-му'!C50*(DI5)</f>
        <v>0</v>
      </c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9"/>
      <c r="CL13" s="57">
        <f>BT13/('[1]хар-ка по 75-му'!E45+'[1]хар-ка по 75-му'!F48)/12</f>
        <v>0</v>
      </c>
      <c r="CM13" s="58"/>
      <c r="CN13" s="58"/>
      <c r="CO13" s="58"/>
      <c r="CP13" s="58"/>
      <c r="CQ13" s="58"/>
      <c r="CR13" s="58"/>
      <c r="CS13" s="58"/>
      <c r="CT13" s="58"/>
      <c r="CU13" s="58"/>
      <c r="CV13" s="58"/>
      <c r="CW13" s="58"/>
      <c r="CX13" s="58"/>
      <c r="CY13" s="58"/>
      <c r="CZ13" s="58"/>
      <c r="DA13" s="58"/>
      <c r="DB13" s="58"/>
      <c r="DC13" s="58"/>
      <c r="DD13" s="59"/>
      <c r="DE13" s="63">
        <f>BT13/'[1]хар-ка по 75-му'!E46/12</f>
        <v>0</v>
      </c>
      <c r="DF13" s="49"/>
      <c r="DG13" s="49"/>
      <c r="DH13" s="49"/>
      <c r="DI13" s="49"/>
      <c r="DJ13" s="49"/>
    </row>
    <row r="14" spans="1:114" ht="15.75" x14ac:dyDescent="0.25">
      <c r="A14" s="14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  <c r="AO14" s="41"/>
      <c r="AP14" s="41"/>
      <c r="AQ14" s="41"/>
      <c r="AR14" s="42"/>
      <c r="AS14" s="50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2"/>
      <c r="BT14" s="60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  <c r="CF14" s="61"/>
      <c r="CG14" s="61"/>
      <c r="CH14" s="61"/>
      <c r="CI14" s="61"/>
      <c r="CJ14" s="61"/>
      <c r="CK14" s="62"/>
      <c r="CL14" s="60"/>
      <c r="CM14" s="61"/>
      <c r="CN14" s="61"/>
      <c r="CO14" s="61"/>
      <c r="CP14" s="61"/>
      <c r="CQ14" s="61"/>
      <c r="CR14" s="61"/>
      <c r="CS14" s="61"/>
      <c r="CT14" s="61"/>
      <c r="CU14" s="61"/>
      <c r="CV14" s="61"/>
      <c r="CW14" s="61"/>
      <c r="CX14" s="61"/>
      <c r="CY14" s="61"/>
      <c r="CZ14" s="61"/>
      <c r="DA14" s="61"/>
      <c r="DB14" s="61"/>
      <c r="DC14" s="61"/>
      <c r="DD14" s="62"/>
      <c r="DE14" s="49"/>
      <c r="DF14" s="49"/>
      <c r="DG14" s="49"/>
      <c r="DH14" s="49"/>
      <c r="DI14" s="49"/>
      <c r="DJ14" s="49"/>
    </row>
    <row r="15" spans="1:114" ht="15.75" x14ac:dyDescent="0.25">
      <c r="A15" s="15"/>
      <c r="B15" s="55" t="s">
        <v>14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6"/>
      <c r="AS15" s="15"/>
      <c r="AT15" s="37">
        <v>0</v>
      </c>
      <c r="AU15" s="37"/>
      <c r="AV15" s="37"/>
      <c r="AW15" s="37"/>
      <c r="AX15" s="37"/>
      <c r="AY15" s="37"/>
      <c r="AZ15" s="16"/>
      <c r="BA15" s="17" t="s">
        <v>11</v>
      </c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8"/>
      <c r="BT15" s="57">
        <v>0</v>
      </c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9"/>
      <c r="CL15" s="57">
        <v>0</v>
      </c>
      <c r="CM15" s="58"/>
      <c r="CN15" s="58"/>
      <c r="CO15" s="58"/>
      <c r="CP15" s="58"/>
      <c r="CQ15" s="58"/>
      <c r="CR15" s="58"/>
      <c r="CS15" s="58"/>
      <c r="CT15" s="58"/>
      <c r="CU15" s="58"/>
      <c r="CV15" s="58"/>
      <c r="CW15" s="58"/>
      <c r="CX15" s="58"/>
      <c r="CY15" s="58"/>
      <c r="CZ15" s="58"/>
      <c r="DA15" s="58"/>
      <c r="DB15" s="58"/>
      <c r="DC15" s="58"/>
      <c r="DD15" s="59"/>
      <c r="DE15" s="63">
        <f>BT15/'[1]хар-ка по 75-му'!E46/12</f>
        <v>0</v>
      </c>
      <c r="DF15" s="49"/>
      <c r="DG15" s="49"/>
      <c r="DH15" s="49"/>
      <c r="DI15" s="49"/>
      <c r="DJ15" s="49"/>
    </row>
    <row r="16" spans="1:114" ht="15.75" x14ac:dyDescent="0.25">
      <c r="A16" s="14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  <c r="AO16" s="41"/>
      <c r="AP16" s="41"/>
      <c r="AQ16" s="41"/>
      <c r="AR16" s="42"/>
      <c r="AS16" s="50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2"/>
      <c r="BT16" s="60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2"/>
      <c r="CL16" s="60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2"/>
      <c r="DE16" s="49"/>
      <c r="DF16" s="49"/>
      <c r="DG16" s="49"/>
      <c r="DH16" s="49"/>
      <c r="DI16" s="49"/>
      <c r="DJ16" s="49"/>
    </row>
    <row r="17" spans="1:114" ht="15.75" x14ac:dyDescent="0.25">
      <c r="A17" s="15"/>
      <c r="B17" s="55" t="s">
        <v>15</v>
      </c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6"/>
      <c r="AS17" s="15"/>
      <c r="AT17" s="37">
        <v>0</v>
      </c>
      <c r="AU17" s="37"/>
      <c r="AV17" s="37"/>
      <c r="AW17" s="37"/>
      <c r="AX17" s="37"/>
      <c r="AY17" s="37"/>
      <c r="AZ17" s="16"/>
      <c r="BA17" s="68" t="s">
        <v>16</v>
      </c>
      <c r="BB17" s="68"/>
      <c r="BC17" s="68"/>
      <c r="BD17" s="68"/>
      <c r="BE17" s="68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9"/>
      <c r="BT17" s="57">
        <v>0</v>
      </c>
      <c r="BU17" s="58"/>
      <c r="BV17" s="58"/>
      <c r="BW17" s="58"/>
      <c r="BX17" s="58"/>
      <c r="BY17" s="58"/>
      <c r="BZ17" s="58"/>
      <c r="CA17" s="58"/>
      <c r="CB17" s="58"/>
      <c r="CC17" s="58"/>
      <c r="CD17" s="58"/>
      <c r="CE17" s="58"/>
      <c r="CF17" s="58"/>
      <c r="CG17" s="58"/>
      <c r="CH17" s="58"/>
      <c r="CI17" s="58"/>
      <c r="CJ17" s="58"/>
      <c r="CK17" s="59"/>
      <c r="CL17" s="57">
        <f>BT17/('[1]хар-ка по 75-му'!E45+'[1]хар-ка по 75-му'!F48)/12</f>
        <v>0</v>
      </c>
      <c r="CM17" s="58"/>
      <c r="CN17" s="58"/>
      <c r="CO17" s="58"/>
      <c r="CP17" s="58"/>
      <c r="CQ17" s="58"/>
      <c r="CR17" s="58"/>
      <c r="CS17" s="58"/>
      <c r="CT17" s="58"/>
      <c r="CU17" s="58"/>
      <c r="CV17" s="58"/>
      <c r="CW17" s="58"/>
      <c r="CX17" s="58"/>
      <c r="CY17" s="58"/>
      <c r="CZ17" s="58"/>
      <c r="DA17" s="58"/>
      <c r="DB17" s="58"/>
      <c r="DC17" s="58"/>
      <c r="DD17" s="59"/>
      <c r="DE17" s="63">
        <f>BT17/'[1]хар-ка по 75-му'!E46/12</f>
        <v>0</v>
      </c>
      <c r="DF17" s="49"/>
      <c r="DG17" s="49"/>
      <c r="DH17" s="49"/>
      <c r="DI17" s="49"/>
      <c r="DJ17" s="49"/>
    </row>
    <row r="18" spans="1:114" ht="15.75" x14ac:dyDescent="0.25">
      <c r="A18" s="14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  <c r="AO18" s="41"/>
      <c r="AP18" s="41"/>
      <c r="AQ18" s="41"/>
      <c r="AR18" s="42"/>
      <c r="AS18" s="50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2"/>
      <c r="BT18" s="60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2"/>
      <c r="CL18" s="60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2"/>
      <c r="DE18" s="49"/>
      <c r="DF18" s="49"/>
      <c r="DG18" s="49"/>
      <c r="DH18" s="49"/>
      <c r="DI18" s="49"/>
      <c r="DJ18" s="49"/>
    </row>
    <row r="19" spans="1:114" ht="15.75" x14ac:dyDescent="0.25">
      <c r="A19" s="64" t="s">
        <v>17</v>
      </c>
      <c r="B19" s="64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  <c r="AH19" s="64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64"/>
      <c r="AT19" s="64"/>
      <c r="AU19" s="64"/>
      <c r="AV19" s="64"/>
      <c r="AW19" s="64"/>
      <c r="AX19" s="64"/>
      <c r="AY19" s="64"/>
      <c r="AZ19" s="64"/>
      <c r="BA19" s="64"/>
      <c r="BB19" s="64"/>
      <c r="BC19" s="64"/>
      <c r="BD19" s="64"/>
      <c r="BE19" s="64"/>
      <c r="BF19" s="64"/>
      <c r="BG19" s="64"/>
      <c r="BH19" s="64"/>
      <c r="BI19" s="64"/>
      <c r="BJ19" s="64"/>
      <c r="BK19" s="64"/>
      <c r="BL19" s="64"/>
      <c r="BM19" s="64"/>
      <c r="BN19" s="64"/>
      <c r="BO19" s="64"/>
      <c r="BP19" s="64"/>
      <c r="BQ19" s="64"/>
      <c r="BR19" s="64"/>
      <c r="BS19" s="64"/>
      <c r="BT19" s="64"/>
      <c r="BU19" s="64"/>
      <c r="BV19" s="64"/>
      <c r="BW19" s="64"/>
      <c r="BX19" s="64"/>
      <c r="BY19" s="64"/>
      <c r="BZ19" s="64"/>
      <c r="CA19" s="64"/>
      <c r="CB19" s="64"/>
      <c r="CC19" s="64"/>
      <c r="CD19" s="64"/>
      <c r="CE19" s="64"/>
      <c r="CF19" s="64"/>
      <c r="CG19" s="64"/>
      <c r="CH19" s="64"/>
      <c r="CI19" s="64"/>
      <c r="CJ19" s="64"/>
      <c r="CK19" s="64"/>
      <c r="CL19" s="64"/>
      <c r="CM19" s="64"/>
      <c r="CN19" s="64"/>
      <c r="CO19" s="64"/>
      <c r="CP19" s="64"/>
      <c r="CQ19" s="64"/>
      <c r="CR19" s="64"/>
      <c r="CS19" s="64"/>
      <c r="CT19" s="64"/>
      <c r="CU19" s="64"/>
      <c r="CV19" s="64"/>
      <c r="CW19" s="64"/>
      <c r="CX19" s="64"/>
      <c r="CY19" s="64"/>
      <c r="CZ19" s="64"/>
      <c r="DA19" s="64"/>
      <c r="DB19" s="64"/>
      <c r="DC19" s="64"/>
      <c r="DD19" s="64"/>
      <c r="DE19" s="64"/>
      <c r="DF19" s="64"/>
      <c r="DG19" s="64"/>
      <c r="DH19" s="64"/>
      <c r="DI19" s="64"/>
      <c r="DJ19" s="64"/>
    </row>
    <row r="20" spans="1:114" ht="15.75" x14ac:dyDescent="0.25">
      <c r="A20" s="12"/>
      <c r="B20" s="39" t="s">
        <v>18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40"/>
      <c r="AS20" s="12"/>
      <c r="AT20" s="34">
        <v>3</v>
      </c>
      <c r="AU20" s="34"/>
      <c r="AV20" s="34"/>
      <c r="AW20" s="34"/>
      <c r="AX20" s="34"/>
      <c r="AY20" s="34"/>
      <c r="AZ20" s="8"/>
      <c r="BA20" s="4" t="s">
        <v>11</v>
      </c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13"/>
      <c r="BT20" s="65">
        <f>(('[1]оплата труда'!M43+[1]материалы!G49+'[1]Охрана труда'!F46)*DH5)</f>
        <v>0</v>
      </c>
      <c r="BU20" s="66"/>
      <c r="BV20" s="66"/>
      <c r="BW20" s="66"/>
      <c r="BX20" s="66"/>
      <c r="BY20" s="66"/>
      <c r="BZ20" s="66"/>
      <c r="CA20" s="66"/>
      <c r="CB20" s="66"/>
      <c r="CC20" s="66"/>
      <c r="CD20" s="66"/>
      <c r="CE20" s="66"/>
      <c r="CF20" s="66"/>
      <c r="CG20" s="66"/>
      <c r="CH20" s="66"/>
      <c r="CI20" s="66"/>
      <c r="CJ20" s="66"/>
      <c r="CK20" s="67"/>
      <c r="CL20" s="65">
        <f>BT20/('[1]хар-ка по 75-му'!$E$45+'[1]хар-ка по 75-му'!F48)/12</f>
        <v>0</v>
      </c>
      <c r="CM20" s="66"/>
      <c r="CN20" s="66"/>
      <c r="CO20" s="66"/>
      <c r="CP20" s="66"/>
      <c r="CQ20" s="66"/>
      <c r="CR20" s="66"/>
      <c r="CS20" s="66"/>
      <c r="CT20" s="66"/>
      <c r="CU20" s="66"/>
      <c r="CV20" s="66"/>
      <c r="CW20" s="66"/>
      <c r="CX20" s="66"/>
      <c r="CY20" s="66"/>
      <c r="CZ20" s="66"/>
      <c r="DA20" s="66"/>
      <c r="DB20" s="66"/>
      <c r="DC20" s="66"/>
      <c r="DD20" s="67"/>
      <c r="DE20" s="63">
        <f>BT20/12/'[1]хар-ка по 75-му'!E46</f>
        <v>0</v>
      </c>
      <c r="DF20" s="49"/>
      <c r="DG20" s="49"/>
      <c r="DH20" s="49"/>
      <c r="DI20" s="49"/>
      <c r="DJ20" s="49"/>
    </row>
    <row r="21" spans="1:114" ht="15.75" x14ac:dyDescent="0.25">
      <c r="A21" s="14"/>
      <c r="B21" s="41"/>
      <c r="C21" s="41"/>
      <c r="D21" s="41"/>
      <c r="E21" s="41"/>
      <c r="F21" s="41"/>
      <c r="G21" s="41"/>
      <c r="H21" s="41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2"/>
      <c r="AS21" s="50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2"/>
      <c r="BT21" s="60"/>
      <c r="BU21" s="61"/>
      <c r="BV21" s="61"/>
      <c r="BW21" s="61"/>
      <c r="BX21" s="61"/>
      <c r="BY21" s="61"/>
      <c r="BZ21" s="61"/>
      <c r="CA21" s="61"/>
      <c r="CB21" s="61"/>
      <c r="CC21" s="61"/>
      <c r="CD21" s="61"/>
      <c r="CE21" s="61"/>
      <c r="CF21" s="61"/>
      <c r="CG21" s="61"/>
      <c r="CH21" s="61"/>
      <c r="CI21" s="61"/>
      <c r="CJ21" s="61"/>
      <c r="CK21" s="62"/>
      <c r="CL21" s="60"/>
      <c r="CM21" s="61"/>
      <c r="CN21" s="61"/>
      <c r="CO21" s="61"/>
      <c r="CP21" s="61"/>
      <c r="CQ21" s="61"/>
      <c r="CR21" s="61"/>
      <c r="CS21" s="61"/>
      <c r="CT21" s="61"/>
      <c r="CU21" s="61"/>
      <c r="CV21" s="61"/>
      <c r="CW21" s="61"/>
      <c r="CX21" s="61"/>
      <c r="CY21" s="61"/>
      <c r="CZ21" s="61"/>
      <c r="DA21" s="61"/>
      <c r="DB21" s="61"/>
      <c r="DC21" s="61"/>
      <c r="DD21" s="62"/>
      <c r="DE21" s="49"/>
      <c r="DF21" s="49"/>
      <c r="DG21" s="49"/>
      <c r="DH21" s="49"/>
      <c r="DI21" s="49"/>
      <c r="DJ21" s="49"/>
    </row>
    <row r="22" spans="1:114" ht="15.75" x14ac:dyDescent="0.25">
      <c r="A22" s="15"/>
      <c r="B22" s="55" t="s">
        <v>19</v>
      </c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55"/>
      <c r="AL22" s="55"/>
      <c r="AM22" s="55"/>
      <c r="AN22" s="55"/>
      <c r="AO22" s="55"/>
      <c r="AP22" s="55"/>
      <c r="AQ22" s="55"/>
      <c r="AR22" s="56"/>
      <c r="AS22" s="15"/>
      <c r="AT22" s="37">
        <v>0</v>
      </c>
      <c r="AU22" s="37"/>
      <c r="AV22" s="37"/>
      <c r="AW22" s="37"/>
      <c r="AX22" s="37"/>
      <c r="AY22" s="37"/>
      <c r="AZ22" s="16"/>
      <c r="BA22" s="17" t="s">
        <v>11</v>
      </c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8"/>
      <c r="BT22" s="57">
        <v>0</v>
      </c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9"/>
      <c r="CL22" s="57">
        <f>BT22/('[1]хар-ка по 75-му'!$E$45+'[1]хар-ка по 75-му'!F48)/12</f>
        <v>0</v>
      </c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9"/>
      <c r="DE22" s="63">
        <f>BT22/12/'[1]хар-ка по 75-му'!E46</f>
        <v>0</v>
      </c>
      <c r="DF22" s="49"/>
      <c r="DG22" s="49"/>
      <c r="DH22" s="49"/>
      <c r="DI22" s="49"/>
      <c r="DJ22" s="49"/>
    </row>
    <row r="23" spans="1:114" ht="15.75" x14ac:dyDescent="0.25">
      <c r="A23" s="14"/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2"/>
      <c r="AS23" s="50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2"/>
      <c r="BT23" s="60"/>
      <c r="BU23" s="61"/>
      <c r="BV23" s="61"/>
      <c r="BW23" s="61"/>
      <c r="BX23" s="61"/>
      <c r="BY23" s="61"/>
      <c r="BZ23" s="61"/>
      <c r="CA23" s="61"/>
      <c r="CB23" s="61"/>
      <c r="CC23" s="61"/>
      <c r="CD23" s="61"/>
      <c r="CE23" s="61"/>
      <c r="CF23" s="61"/>
      <c r="CG23" s="61"/>
      <c r="CH23" s="61"/>
      <c r="CI23" s="61"/>
      <c r="CJ23" s="61"/>
      <c r="CK23" s="62"/>
      <c r="CL23" s="60"/>
      <c r="CM23" s="61"/>
      <c r="CN23" s="61"/>
      <c r="CO23" s="61"/>
      <c r="CP23" s="61"/>
      <c r="CQ23" s="61"/>
      <c r="CR23" s="61"/>
      <c r="CS23" s="61"/>
      <c r="CT23" s="61"/>
      <c r="CU23" s="61"/>
      <c r="CV23" s="61"/>
      <c r="CW23" s="61"/>
      <c r="CX23" s="61"/>
      <c r="CY23" s="61"/>
      <c r="CZ23" s="61"/>
      <c r="DA23" s="61"/>
      <c r="DB23" s="61"/>
      <c r="DC23" s="61"/>
      <c r="DD23" s="62"/>
      <c r="DE23" s="49"/>
      <c r="DF23" s="49"/>
      <c r="DG23" s="49"/>
      <c r="DH23" s="49"/>
      <c r="DI23" s="49"/>
      <c r="DJ23" s="49"/>
    </row>
    <row r="24" spans="1:114" ht="15.75" x14ac:dyDescent="0.25">
      <c r="A24" s="15"/>
      <c r="B24" s="55" t="s">
        <v>20</v>
      </c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55"/>
      <c r="AL24" s="55"/>
      <c r="AM24" s="55"/>
      <c r="AN24" s="55"/>
      <c r="AO24" s="55"/>
      <c r="AP24" s="55"/>
      <c r="AQ24" s="55"/>
      <c r="AR24" s="56"/>
      <c r="AS24" s="15"/>
      <c r="AT24" s="37">
        <v>3</v>
      </c>
      <c r="AU24" s="37"/>
      <c r="AV24" s="37"/>
      <c r="AW24" s="37"/>
      <c r="AX24" s="37"/>
      <c r="AY24" s="37"/>
      <c r="AZ24" s="16"/>
      <c r="BA24" s="17" t="s">
        <v>11</v>
      </c>
      <c r="BB24" s="17"/>
      <c r="BC24" s="17"/>
      <c r="BD24" s="17"/>
      <c r="BE24" s="17"/>
      <c r="BF24" s="17"/>
      <c r="BG24" s="17"/>
      <c r="BH24" s="17"/>
      <c r="BI24" s="17"/>
      <c r="BJ24" s="17"/>
      <c r="BK24" s="17"/>
      <c r="BL24" s="17"/>
      <c r="BM24" s="17"/>
      <c r="BN24" s="17"/>
      <c r="BO24" s="17"/>
      <c r="BP24" s="17"/>
      <c r="BQ24" s="17"/>
      <c r="BR24" s="17"/>
      <c r="BS24" s="18"/>
      <c r="BT24" s="57">
        <f>(('[1]оплата труда'!M68+[1]материалы!G60+'[1]Охрана труда'!F48)*DH5)</f>
        <v>0</v>
      </c>
      <c r="BU24" s="58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9"/>
      <c r="CL24" s="57">
        <f>BT24/('[1]хар-ка по 75-му'!$E$45+'[1]хар-ка по 75-му'!F48)/12</f>
        <v>0</v>
      </c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9"/>
      <c r="DE24" s="63">
        <f>BT24/12/'[1]хар-ка по 75-му'!E46</f>
        <v>0</v>
      </c>
      <c r="DF24" s="49"/>
      <c r="DG24" s="49"/>
      <c r="DH24" s="49"/>
      <c r="DI24" s="49"/>
      <c r="DJ24" s="49"/>
    </row>
    <row r="25" spans="1:114" ht="15.75" x14ac:dyDescent="0.25">
      <c r="A25" s="14"/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2"/>
      <c r="AS25" s="50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2"/>
      <c r="BT25" s="60"/>
      <c r="BU25" s="61"/>
      <c r="BV25" s="61"/>
      <c r="BW25" s="61"/>
      <c r="BX25" s="61"/>
      <c r="BY25" s="61"/>
      <c r="BZ25" s="61"/>
      <c r="CA25" s="61"/>
      <c r="CB25" s="61"/>
      <c r="CC25" s="61"/>
      <c r="CD25" s="61"/>
      <c r="CE25" s="61"/>
      <c r="CF25" s="61"/>
      <c r="CG25" s="61"/>
      <c r="CH25" s="61"/>
      <c r="CI25" s="61"/>
      <c r="CJ25" s="61"/>
      <c r="CK25" s="62"/>
      <c r="CL25" s="60"/>
      <c r="CM25" s="61"/>
      <c r="CN25" s="61"/>
      <c r="CO25" s="61"/>
      <c r="CP25" s="61"/>
      <c r="CQ25" s="61"/>
      <c r="CR25" s="61"/>
      <c r="CS25" s="61"/>
      <c r="CT25" s="61"/>
      <c r="CU25" s="61"/>
      <c r="CV25" s="61"/>
      <c r="CW25" s="61"/>
      <c r="CX25" s="61"/>
      <c r="CY25" s="61"/>
      <c r="CZ25" s="61"/>
      <c r="DA25" s="61"/>
      <c r="DB25" s="61"/>
      <c r="DC25" s="61"/>
      <c r="DD25" s="62"/>
      <c r="DE25" s="49"/>
      <c r="DF25" s="49"/>
      <c r="DG25" s="49"/>
      <c r="DH25" s="49"/>
      <c r="DI25" s="49"/>
      <c r="DJ25" s="49"/>
    </row>
    <row r="26" spans="1:114" ht="15.75" x14ac:dyDescent="0.25">
      <c r="A26" s="15"/>
      <c r="B26" s="55" t="s">
        <v>21</v>
      </c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55"/>
      <c r="AL26" s="55"/>
      <c r="AM26" s="55"/>
      <c r="AN26" s="55"/>
      <c r="AO26" s="55"/>
      <c r="AP26" s="55"/>
      <c r="AQ26" s="55"/>
      <c r="AR26" s="56"/>
      <c r="AS26" s="15"/>
      <c r="AT26" s="55" t="s">
        <v>22</v>
      </c>
      <c r="AU26" s="55"/>
      <c r="AV26" s="55"/>
      <c r="AW26" s="55"/>
      <c r="AX26" s="55"/>
      <c r="AY26" s="55"/>
      <c r="AZ26" s="55"/>
      <c r="BA26" s="55"/>
      <c r="BB26" s="55"/>
      <c r="BC26" s="55"/>
      <c r="BD26" s="55"/>
      <c r="BE26" s="55"/>
      <c r="BF26" s="55"/>
      <c r="BG26" s="55"/>
      <c r="BH26" s="55"/>
      <c r="BI26" s="55"/>
      <c r="BJ26" s="55"/>
      <c r="BK26" s="55"/>
      <c r="BL26" s="55"/>
      <c r="BM26" s="55"/>
      <c r="BN26" s="55"/>
      <c r="BO26" s="55"/>
      <c r="BP26" s="55"/>
      <c r="BQ26" s="55"/>
      <c r="BR26" s="55"/>
      <c r="BS26" s="56"/>
      <c r="BT26" s="57">
        <f>(('[1]оплата труда'!M81+[1]материалы!G70+'[1]Охрана труда'!F49)*DH5)*1</f>
        <v>0</v>
      </c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9"/>
      <c r="CL26" s="57">
        <f>BT26/('[1]хар-ка по 75-му'!E45+'[1]хар-ка по 75-му'!F48)/12</f>
        <v>0</v>
      </c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9"/>
      <c r="DE26" s="63">
        <f>BT26/12/'[1]хар-ка по 75-му'!E46</f>
        <v>0</v>
      </c>
      <c r="DF26" s="49"/>
      <c r="DG26" s="49"/>
      <c r="DH26" s="49"/>
      <c r="DI26" s="49"/>
      <c r="DJ26" s="49"/>
    </row>
    <row r="27" spans="1:114" ht="15.75" x14ac:dyDescent="0.25">
      <c r="A27" s="12"/>
      <c r="B27" s="39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0"/>
      <c r="AS27" s="12"/>
      <c r="AT27" s="3" t="s">
        <v>23</v>
      </c>
      <c r="AU27" s="3"/>
      <c r="AV27" s="3"/>
      <c r="AW27" s="3"/>
      <c r="AX27" s="3"/>
      <c r="AY27" s="3"/>
      <c r="AZ27" s="8"/>
      <c r="BA27" s="4"/>
      <c r="BB27" s="4"/>
      <c r="BC27" s="4"/>
      <c r="BD27" s="4"/>
      <c r="BE27" s="34">
        <v>3</v>
      </c>
      <c r="BF27" s="34"/>
      <c r="BG27" s="34"/>
      <c r="BH27" s="34"/>
      <c r="BI27" s="34"/>
      <c r="BJ27" s="34"/>
      <c r="BK27" s="4"/>
      <c r="BL27" s="4" t="s">
        <v>24</v>
      </c>
      <c r="BM27" s="2"/>
      <c r="BN27" s="4"/>
      <c r="BO27" s="4"/>
      <c r="BP27" s="4"/>
      <c r="BQ27" s="4"/>
      <c r="BR27" s="4"/>
      <c r="BS27" s="13"/>
      <c r="BT27" s="65"/>
      <c r="BU27" s="66"/>
      <c r="BV27" s="66"/>
      <c r="BW27" s="66"/>
      <c r="BX27" s="66"/>
      <c r="BY27" s="66"/>
      <c r="BZ27" s="66"/>
      <c r="CA27" s="66"/>
      <c r="CB27" s="66"/>
      <c r="CC27" s="66"/>
      <c r="CD27" s="66"/>
      <c r="CE27" s="66"/>
      <c r="CF27" s="66"/>
      <c r="CG27" s="66"/>
      <c r="CH27" s="66"/>
      <c r="CI27" s="66"/>
      <c r="CJ27" s="66"/>
      <c r="CK27" s="67"/>
      <c r="CL27" s="65"/>
      <c r="CM27" s="66"/>
      <c r="CN27" s="66"/>
      <c r="CO27" s="66"/>
      <c r="CP27" s="66"/>
      <c r="CQ27" s="66"/>
      <c r="CR27" s="66"/>
      <c r="CS27" s="66"/>
      <c r="CT27" s="66"/>
      <c r="CU27" s="66"/>
      <c r="CV27" s="66"/>
      <c r="CW27" s="66"/>
      <c r="CX27" s="66"/>
      <c r="CY27" s="66"/>
      <c r="CZ27" s="66"/>
      <c r="DA27" s="66"/>
      <c r="DB27" s="66"/>
      <c r="DC27" s="66"/>
      <c r="DD27" s="67"/>
      <c r="DE27" s="49"/>
      <c r="DF27" s="49"/>
      <c r="DG27" s="49"/>
      <c r="DH27" s="49"/>
      <c r="DI27" s="49"/>
      <c r="DJ27" s="49"/>
    </row>
    <row r="28" spans="1:114" ht="15.75" x14ac:dyDescent="0.25">
      <c r="A28" s="14"/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2"/>
      <c r="AS28" s="19"/>
      <c r="AT28" s="41" t="s">
        <v>25</v>
      </c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  <c r="BM28" s="41"/>
      <c r="BN28" s="41"/>
      <c r="BO28" s="41"/>
      <c r="BP28" s="41"/>
      <c r="BQ28" s="41"/>
      <c r="BR28" s="41"/>
      <c r="BS28" s="42"/>
      <c r="BT28" s="60"/>
      <c r="BU28" s="61"/>
      <c r="BV28" s="61"/>
      <c r="BW28" s="61"/>
      <c r="BX28" s="61"/>
      <c r="BY28" s="61"/>
      <c r="BZ28" s="61"/>
      <c r="CA28" s="61"/>
      <c r="CB28" s="61"/>
      <c r="CC28" s="61"/>
      <c r="CD28" s="61"/>
      <c r="CE28" s="61"/>
      <c r="CF28" s="61"/>
      <c r="CG28" s="61"/>
      <c r="CH28" s="61"/>
      <c r="CI28" s="61"/>
      <c r="CJ28" s="61"/>
      <c r="CK28" s="62"/>
      <c r="CL28" s="60"/>
      <c r="CM28" s="61"/>
      <c r="CN28" s="61"/>
      <c r="CO28" s="61"/>
      <c r="CP28" s="61"/>
      <c r="CQ28" s="61"/>
      <c r="CR28" s="61"/>
      <c r="CS28" s="61"/>
      <c r="CT28" s="61"/>
      <c r="CU28" s="61"/>
      <c r="CV28" s="61"/>
      <c r="CW28" s="61"/>
      <c r="CX28" s="61"/>
      <c r="CY28" s="61"/>
      <c r="CZ28" s="61"/>
      <c r="DA28" s="61"/>
      <c r="DB28" s="61"/>
      <c r="DC28" s="61"/>
      <c r="DD28" s="62"/>
      <c r="DE28" s="49"/>
      <c r="DF28" s="49"/>
      <c r="DG28" s="49"/>
      <c r="DH28" s="49"/>
      <c r="DI28" s="49"/>
      <c r="DJ28" s="49"/>
    </row>
    <row r="29" spans="1:114" ht="15.75" x14ac:dyDescent="0.25">
      <c r="A29" s="20"/>
      <c r="B29" s="55" t="s">
        <v>26</v>
      </c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55"/>
      <c r="AL29" s="55"/>
      <c r="AM29" s="55"/>
      <c r="AN29" s="55"/>
      <c r="AO29" s="55"/>
      <c r="AP29" s="55"/>
      <c r="AQ29" s="55"/>
      <c r="AR29" s="56"/>
      <c r="AS29" s="70" t="s">
        <v>27</v>
      </c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1"/>
      <c r="BM29" s="71"/>
      <c r="BN29" s="71"/>
      <c r="BO29" s="71"/>
      <c r="BP29" s="71"/>
      <c r="BQ29" s="71"/>
      <c r="BR29" s="71"/>
      <c r="BS29" s="72"/>
      <c r="BT29" s="57">
        <f>[1]ЖБО!F88</f>
        <v>3540.76960306212</v>
      </c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9"/>
      <c r="CL29" s="57">
        <f>BT29/'[1]хар-ка по 75-му'!E45/12</f>
        <v>4.9841914457518577</v>
      </c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9"/>
      <c r="DE29" s="63">
        <f>BT29/12/'[1]хар-ка по 75-му'!E46</f>
        <v>4.9841914457518577</v>
      </c>
      <c r="DF29" s="49"/>
      <c r="DG29" s="49"/>
      <c r="DH29" s="49"/>
      <c r="DI29" s="49"/>
      <c r="DJ29" s="49"/>
    </row>
    <row r="30" spans="1:114" ht="15.75" x14ac:dyDescent="0.25">
      <c r="A30" s="20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2"/>
      <c r="AS30" s="50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2"/>
      <c r="BT30" s="60"/>
      <c r="BU30" s="61"/>
      <c r="BV30" s="61"/>
      <c r="BW30" s="61"/>
      <c r="BX30" s="61"/>
      <c r="BY30" s="61"/>
      <c r="BZ30" s="61"/>
      <c r="CA30" s="61"/>
      <c r="CB30" s="61"/>
      <c r="CC30" s="61"/>
      <c r="CD30" s="61"/>
      <c r="CE30" s="61"/>
      <c r="CF30" s="61"/>
      <c r="CG30" s="61"/>
      <c r="CH30" s="61"/>
      <c r="CI30" s="61"/>
      <c r="CJ30" s="61"/>
      <c r="CK30" s="62"/>
      <c r="CL30" s="60"/>
      <c r="CM30" s="61"/>
      <c r="CN30" s="61"/>
      <c r="CO30" s="61"/>
      <c r="CP30" s="61"/>
      <c r="CQ30" s="61"/>
      <c r="CR30" s="61"/>
      <c r="CS30" s="61"/>
      <c r="CT30" s="61"/>
      <c r="CU30" s="61"/>
      <c r="CV30" s="61"/>
      <c r="CW30" s="61"/>
      <c r="CX30" s="61"/>
      <c r="CY30" s="61"/>
      <c r="CZ30" s="61"/>
      <c r="DA30" s="61"/>
      <c r="DB30" s="61"/>
      <c r="DC30" s="61"/>
      <c r="DD30" s="62"/>
      <c r="DE30" s="49"/>
      <c r="DF30" s="49"/>
      <c r="DG30" s="49"/>
      <c r="DH30" s="49"/>
      <c r="DI30" s="49"/>
      <c r="DJ30" s="49"/>
    </row>
    <row r="31" spans="1:114" ht="15.75" x14ac:dyDescent="0.25">
      <c r="A31" s="15"/>
      <c r="B31" s="55" t="s">
        <v>28</v>
      </c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6"/>
      <c r="AS31" s="70" t="s">
        <v>27</v>
      </c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1"/>
      <c r="BM31" s="71"/>
      <c r="BN31" s="71"/>
      <c r="BO31" s="71"/>
      <c r="BP31" s="71"/>
      <c r="BQ31" s="71"/>
      <c r="BR31" s="71"/>
      <c r="BS31" s="72"/>
      <c r="BT31" s="57">
        <f>CL31*('[1]хар-ка по 75-му'!$E$45+'[1]хар-ка по 75-му'!F48)*12</f>
        <v>1607.5901519999998</v>
      </c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9"/>
      <c r="CL31" s="75">
        <f>[1]ТБО!G7</f>
        <v>2.2629365878378374</v>
      </c>
      <c r="CM31" s="76"/>
      <c r="CN31" s="76"/>
      <c r="CO31" s="76"/>
      <c r="CP31" s="76"/>
      <c r="CQ31" s="76"/>
      <c r="CR31" s="76"/>
      <c r="CS31" s="76"/>
      <c r="CT31" s="76"/>
      <c r="CU31" s="76"/>
      <c r="CV31" s="76"/>
      <c r="CW31" s="76"/>
      <c r="CX31" s="76"/>
      <c r="CY31" s="76"/>
      <c r="CZ31" s="76"/>
      <c r="DA31" s="76"/>
      <c r="DB31" s="76"/>
      <c r="DC31" s="76"/>
      <c r="DD31" s="77"/>
      <c r="DE31" s="63">
        <f>BT31/12/'[1]хар-ка по 75-му'!E46</f>
        <v>2.2629365878378374</v>
      </c>
      <c r="DF31" s="49"/>
      <c r="DG31" s="49"/>
      <c r="DH31" s="49"/>
      <c r="DI31" s="49"/>
      <c r="DJ31" s="49"/>
    </row>
    <row r="32" spans="1:114" ht="15.75" x14ac:dyDescent="0.25">
      <c r="A32" s="14"/>
      <c r="B32" s="41"/>
      <c r="C32" s="41"/>
      <c r="D32" s="41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2"/>
      <c r="AS32" s="50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2"/>
      <c r="BT32" s="60"/>
      <c r="BU32" s="61"/>
      <c r="BV32" s="61"/>
      <c r="BW32" s="61"/>
      <c r="BX32" s="61"/>
      <c r="BY32" s="61"/>
      <c r="BZ32" s="61"/>
      <c r="CA32" s="61"/>
      <c r="CB32" s="61"/>
      <c r="CC32" s="61"/>
      <c r="CD32" s="61"/>
      <c r="CE32" s="61"/>
      <c r="CF32" s="61"/>
      <c r="CG32" s="61"/>
      <c r="CH32" s="61"/>
      <c r="CI32" s="61"/>
      <c r="CJ32" s="61"/>
      <c r="CK32" s="62"/>
      <c r="CL32" s="78"/>
      <c r="CM32" s="79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80"/>
      <c r="DE32" s="49"/>
      <c r="DF32" s="49"/>
      <c r="DG32" s="49"/>
      <c r="DH32" s="49"/>
      <c r="DI32" s="49"/>
      <c r="DJ32" s="49"/>
    </row>
    <row r="33" spans="1:114" ht="15.75" x14ac:dyDescent="0.25">
      <c r="A33" s="64" t="s">
        <v>29</v>
      </c>
      <c r="B33" s="64"/>
      <c r="C33" s="64"/>
      <c r="D33" s="64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  <c r="AH33" s="64"/>
      <c r="AI33" s="64"/>
      <c r="AJ33" s="64"/>
      <c r="AK33" s="64"/>
      <c r="AL33" s="64"/>
      <c r="AM33" s="64"/>
      <c r="AN33" s="64"/>
      <c r="AO33" s="64"/>
      <c r="AP33" s="64"/>
      <c r="AQ33" s="64"/>
      <c r="AR33" s="64"/>
      <c r="AS33" s="64"/>
      <c r="AT33" s="64"/>
      <c r="AU33" s="64"/>
      <c r="AV33" s="64"/>
      <c r="AW33" s="64"/>
      <c r="AX33" s="64"/>
      <c r="AY33" s="64"/>
      <c r="AZ33" s="64"/>
      <c r="BA33" s="64"/>
      <c r="BB33" s="64"/>
      <c r="BC33" s="64"/>
      <c r="BD33" s="64"/>
      <c r="BE33" s="64"/>
      <c r="BF33" s="64"/>
      <c r="BG33" s="64"/>
      <c r="BH33" s="64"/>
      <c r="BI33" s="64"/>
      <c r="BJ33" s="64"/>
      <c r="BK33" s="64"/>
      <c r="BL33" s="64"/>
      <c r="BM33" s="64"/>
      <c r="BN33" s="64"/>
      <c r="BO33" s="64"/>
      <c r="BP33" s="64"/>
      <c r="BQ33" s="64"/>
      <c r="BR33" s="64"/>
      <c r="BS33" s="64"/>
      <c r="BT33" s="64"/>
      <c r="BU33" s="64"/>
      <c r="BV33" s="64"/>
      <c r="BW33" s="64"/>
      <c r="BX33" s="64"/>
      <c r="BY33" s="64"/>
      <c r="BZ33" s="64"/>
      <c r="CA33" s="64"/>
      <c r="CB33" s="64"/>
      <c r="CC33" s="64"/>
      <c r="CD33" s="64"/>
      <c r="CE33" s="64"/>
      <c r="CF33" s="64"/>
      <c r="CG33" s="64"/>
      <c r="CH33" s="64"/>
      <c r="CI33" s="64"/>
      <c r="CJ33" s="64"/>
      <c r="CK33" s="64"/>
      <c r="CL33" s="64"/>
      <c r="CM33" s="64"/>
      <c r="CN33" s="64"/>
      <c r="CO33" s="64"/>
      <c r="CP33" s="64"/>
      <c r="CQ33" s="64"/>
      <c r="CR33" s="64"/>
      <c r="CS33" s="64"/>
      <c r="CT33" s="64"/>
      <c r="CU33" s="64"/>
      <c r="CV33" s="64"/>
      <c r="CW33" s="64"/>
      <c r="CX33" s="64"/>
      <c r="CY33" s="64"/>
      <c r="CZ33" s="64"/>
      <c r="DA33" s="64"/>
      <c r="DB33" s="64"/>
      <c r="DC33" s="64"/>
      <c r="DD33" s="64"/>
      <c r="DE33" s="64"/>
      <c r="DF33" s="64"/>
      <c r="DG33" s="64"/>
      <c r="DH33" s="64"/>
      <c r="DI33" s="64"/>
      <c r="DJ33" s="64"/>
    </row>
    <row r="34" spans="1:114" ht="15.75" x14ac:dyDescent="0.25">
      <c r="A34" s="12"/>
      <c r="B34" s="39" t="s">
        <v>30</v>
      </c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0"/>
      <c r="AS34" s="12"/>
      <c r="AT34" s="34">
        <v>0</v>
      </c>
      <c r="AU34" s="34"/>
      <c r="AV34" s="34"/>
      <c r="AW34" s="34"/>
      <c r="AX34" s="34"/>
      <c r="AY34" s="34"/>
      <c r="AZ34" s="8"/>
      <c r="BA34" s="73" t="s">
        <v>31</v>
      </c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4"/>
      <c r="BT34" s="65">
        <f>(('[1]оплата труда'!M91+[1]материалы!G81+'[1]Охрана труда'!F73)*DH5)</f>
        <v>0</v>
      </c>
      <c r="BU34" s="66"/>
      <c r="BV34" s="66"/>
      <c r="BW34" s="66"/>
      <c r="BX34" s="66"/>
      <c r="BY34" s="66"/>
      <c r="BZ34" s="66"/>
      <c r="CA34" s="66"/>
      <c r="CB34" s="66"/>
      <c r="CC34" s="66"/>
      <c r="CD34" s="66"/>
      <c r="CE34" s="66"/>
      <c r="CF34" s="66"/>
      <c r="CG34" s="66"/>
      <c r="CH34" s="66"/>
      <c r="CI34" s="66"/>
      <c r="CJ34" s="66"/>
      <c r="CK34" s="67"/>
      <c r="CL34" s="65">
        <f>BT34/('[1]хар-ка по 75-му'!E45+'[1]хар-ка по 75-му'!F48)/12</f>
        <v>0</v>
      </c>
      <c r="CM34" s="66"/>
      <c r="CN34" s="66"/>
      <c r="CO34" s="66"/>
      <c r="CP34" s="66"/>
      <c r="CQ34" s="66"/>
      <c r="CR34" s="66"/>
      <c r="CS34" s="66"/>
      <c r="CT34" s="66"/>
      <c r="CU34" s="66"/>
      <c r="CV34" s="66"/>
      <c r="CW34" s="66"/>
      <c r="CX34" s="66"/>
      <c r="CY34" s="66"/>
      <c r="CZ34" s="66"/>
      <c r="DA34" s="66"/>
      <c r="DB34" s="66"/>
      <c r="DC34" s="66"/>
      <c r="DD34" s="67"/>
      <c r="DE34" s="63">
        <f>BT34/12/'[1]хар-ка по 75-му'!E46</f>
        <v>0</v>
      </c>
      <c r="DF34" s="49"/>
      <c r="DG34" s="49"/>
      <c r="DH34" s="49"/>
      <c r="DI34" s="49"/>
      <c r="DJ34" s="49"/>
    </row>
    <row r="35" spans="1:114" ht="15.75" x14ac:dyDescent="0.25">
      <c r="A35" s="14"/>
      <c r="B35" s="41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  <c r="AO35" s="41"/>
      <c r="AP35" s="41"/>
      <c r="AQ35" s="41"/>
      <c r="AR35" s="42"/>
      <c r="AS35" s="50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2"/>
      <c r="BT35" s="60"/>
      <c r="BU35" s="61"/>
      <c r="BV35" s="61"/>
      <c r="BW35" s="61"/>
      <c r="BX35" s="61"/>
      <c r="BY35" s="61"/>
      <c r="BZ35" s="61"/>
      <c r="CA35" s="61"/>
      <c r="CB35" s="61"/>
      <c r="CC35" s="61"/>
      <c r="CD35" s="61"/>
      <c r="CE35" s="61"/>
      <c r="CF35" s="61"/>
      <c r="CG35" s="61"/>
      <c r="CH35" s="61"/>
      <c r="CI35" s="61"/>
      <c r="CJ35" s="61"/>
      <c r="CK35" s="62"/>
      <c r="CL35" s="60"/>
      <c r="CM35" s="61"/>
      <c r="CN35" s="61"/>
      <c r="CO35" s="61"/>
      <c r="CP35" s="61"/>
      <c r="CQ35" s="61"/>
      <c r="CR35" s="61"/>
      <c r="CS35" s="61"/>
      <c r="CT35" s="61"/>
      <c r="CU35" s="61"/>
      <c r="CV35" s="61"/>
      <c r="CW35" s="61"/>
      <c r="CX35" s="61"/>
      <c r="CY35" s="61"/>
      <c r="CZ35" s="61"/>
      <c r="DA35" s="61"/>
      <c r="DB35" s="61"/>
      <c r="DC35" s="61"/>
      <c r="DD35" s="62"/>
      <c r="DE35" s="49"/>
      <c r="DF35" s="49"/>
      <c r="DG35" s="49"/>
      <c r="DH35" s="49"/>
      <c r="DI35" s="49"/>
      <c r="DJ35" s="49"/>
    </row>
    <row r="36" spans="1:114" ht="15.75" x14ac:dyDescent="0.25">
      <c r="A36" s="15"/>
      <c r="B36" s="55" t="s">
        <v>32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6"/>
      <c r="AS36" s="15"/>
      <c r="AT36" s="37">
        <v>0</v>
      </c>
      <c r="AU36" s="37"/>
      <c r="AV36" s="37"/>
      <c r="AW36" s="37"/>
      <c r="AX36" s="37"/>
      <c r="AY36" s="37"/>
      <c r="AZ36" s="16"/>
      <c r="BA36" s="68" t="s">
        <v>31</v>
      </c>
      <c r="BB36" s="68"/>
      <c r="BC36" s="68"/>
      <c r="BD36" s="68"/>
      <c r="BE36" s="68"/>
      <c r="BF36" s="68"/>
      <c r="BG36" s="68"/>
      <c r="BH36" s="68"/>
      <c r="BI36" s="68"/>
      <c r="BJ36" s="68"/>
      <c r="BK36" s="68"/>
      <c r="BL36" s="68"/>
      <c r="BM36" s="68"/>
      <c r="BN36" s="68"/>
      <c r="BO36" s="68"/>
      <c r="BP36" s="68"/>
      <c r="BQ36" s="68"/>
      <c r="BR36" s="68"/>
      <c r="BS36" s="69"/>
      <c r="BT36" s="57">
        <f>('[1]оплата труда'!M108+[1]материалы!I94+'[1]Охрана труда'!F74)</f>
        <v>0</v>
      </c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9"/>
      <c r="CL36" s="57">
        <f>BT36/('[1]хар-ка по 75-му'!E45+'[1]хар-ка по 75-му'!F48)/12</f>
        <v>0</v>
      </c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9"/>
      <c r="DE36" s="63">
        <f>BT36/12/'[1]хар-ка по 75-му'!E46</f>
        <v>0</v>
      </c>
      <c r="DF36" s="49"/>
      <c r="DG36" s="49"/>
      <c r="DH36" s="49"/>
      <c r="DI36" s="49"/>
      <c r="DJ36" s="49"/>
    </row>
    <row r="37" spans="1:114" ht="15.75" x14ac:dyDescent="0.25">
      <c r="A37" s="14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2"/>
      <c r="AS37" s="50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2"/>
      <c r="BT37" s="60"/>
      <c r="BU37" s="61"/>
      <c r="BV37" s="61"/>
      <c r="BW37" s="61"/>
      <c r="BX37" s="61"/>
      <c r="BY37" s="61"/>
      <c r="BZ37" s="61"/>
      <c r="CA37" s="61"/>
      <c r="CB37" s="61"/>
      <c r="CC37" s="61"/>
      <c r="CD37" s="61"/>
      <c r="CE37" s="61"/>
      <c r="CF37" s="61"/>
      <c r="CG37" s="61"/>
      <c r="CH37" s="61"/>
      <c r="CI37" s="61"/>
      <c r="CJ37" s="61"/>
      <c r="CK37" s="62"/>
      <c r="CL37" s="60"/>
      <c r="CM37" s="61"/>
      <c r="CN37" s="61"/>
      <c r="CO37" s="61"/>
      <c r="CP37" s="61"/>
      <c r="CQ37" s="61"/>
      <c r="CR37" s="61"/>
      <c r="CS37" s="61"/>
      <c r="CT37" s="61"/>
      <c r="CU37" s="61"/>
      <c r="CV37" s="61"/>
      <c r="CW37" s="61"/>
      <c r="CX37" s="61"/>
      <c r="CY37" s="61"/>
      <c r="CZ37" s="61"/>
      <c r="DA37" s="61"/>
      <c r="DB37" s="61"/>
      <c r="DC37" s="61"/>
      <c r="DD37" s="62"/>
      <c r="DE37" s="49"/>
      <c r="DF37" s="49"/>
      <c r="DG37" s="49"/>
      <c r="DH37" s="49"/>
      <c r="DI37" s="49"/>
      <c r="DJ37" s="49"/>
    </row>
    <row r="38" spans="1:114" ht="15.75" x14ac:dyDescent="0.25">
      <c r="A38" s="15"/>
      <c r="B38" s="55" t="s">
        <v>33</v>
      </c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55"/>
      <c r="AL38" s="55"/>
      <c r="AM38" s="55"/>
      <c r="AN38" s="55"/>
      <c r="AO38" s="55"/>
      <c r="AP38" s="55"/>
      <c r="AQ38" s="55"/>
      <c r="AR38" s="56"/>
      <c r="AS38" s="15"/>
      <c r="AT38" s="55" t="s">
        <v>34</v>
      </c>
      <c r="AU38" s="55"/>
      <c r="AV38" s="55"/>
      <c r="AW38" s="55"/>
      <c r="AX38" s="55"/>
      <c r="AY38" s="55"/>
      <c r="AZ38" s="55"/>
      <c r="BA38" s="55"/>
      <c r="BB38" s="55"/>
      <c r="BC38" s="55"/>
      <c r="BD38" s="55"/>
      <c r="BE38" s="55"/>
      <c r="BF38" s="55"/>
      <c r="BG38" s="55"/>
      <c r="BH38" s="55"/>
      <c r="BI38" s="55"/>
      <c r="BJ38" s="55"/>
      <c r="BK38" s="55"/>
      <c r="BL38" s="55"/>
      <c r="BM38" s="55"/>
      <c r="BN38" s="55"/>
      <c r="BO38" s="55"/>
      <c r="BP38" s="55"/>
      <c r="BQ38" s="55"/>
      <c r="BR38" s="55"/>
      <c r="BS38" s="56"/>
      <c r="BT38" s="57">
        <f>(('[1]оплата труда'!M116+[1]материалы!H102+'[1]Охрана труда'!F75)*DH5)</f>
        <v>0</v>
      </c>
      <c r="BU38" s="58"/>
      <c r="BV38" s="58"/>
      <c r="BW38" s="58"/>
      <c r="BX38" s="58"/>
      <c r="BY38" s="58"/>
      <c r="BZ38" s="58"/>
      <c r="CA38" s="58"/>
      <c r="CB38" s="58"/>
      <c r="CC38" s="58"/>
      <c r="CD38" s="58"/>
      <c r="CE38" s="58"/>
      <c r="CF38" s="58"/>
      <c r="CG38" s="58"/>
      <c r="CH38" s="58"/>
      <c r="CI38" s="58"/>
      <c r="CJ38" s="58"/>
      <c r="CK38" s="59"/>
      <c r="CL38" s="57">
        <f>BT38/('[1]хар-ка по 75-му'!E45+'[1]хар-ка по 75-му'!F48)/12</f>
        <v>0</v>
      </c>
      <c r="CM38" s="58"/>
      <c r="CN38" s="58"/>
      <c r="CO38" s="58"/>
      <c r="CP38" s="58"/>
      <c r="CQ38" s="58"/>
      <c r="CR38" s="58"/>
      <c r="CS38" s="58"/>
      <c r="CT38" s="58"/>
      <c r="CU38" s="58"/>
      <c r="CV38" s="58"/>
      <c r="CW38" s="58"/>
      <c r="CX38" s="58"/>
      <c r="CY38" s="58"/>
      <c r="CZ38" s="58"/>
      <c r="DA38" s="58"/>
      <c r="DB38" s="58"/>
      <c r="DC38" s="58"/>
      <c r="DD38" s="59"/>
      <c r="DE38" s="63">
        <f>BT38/12/'[1]хар-ка по 75-му'!E46</f>
        <v>0</v>
      </c>
      <c r="DF38" s="49"/>
      <c r="DG38" s="49"/>
      <c r="DH38" s="49"/>
      <c r="DI38" s="49"/>
      <c r="DJ38" s="49"/>
    </row>
    <row r="39" spans="1:114" ht="15.75" x14ac:dyDescent="0.25">
      <c r="A39" s="12"/>
      <c r="B39" s="39"/>
      <c r="C39" s="39"/>
      <c r="D39" s="39"/>
      <c r="E39" s="39"/>
      <c r="F39" s="39"/>
      <c r="G39" s="39"/>
      <c r="H39" s="39"/>
      <c r="I39" s="39"/>
      <c r="J39" s="39"/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40"/>
      <c r="AS39" s="12"/>
      <c r="AT39" s="3" t="s">
        <v>35</v>
      </c>
      <c r="AU39" s="3"/>
      <c r="AV39" s="3"/>
      <c r="AW39" s="3"/>
      <c r="AX39" s="3"/>
      <c r="AY39" s="3"/>
      <c r="AZ39" s="8"/>
      <c r="BA39" s="4"/>
      <c r="BB39" s="4"/>
      <c r="BC39" s="4"/>
      <c r="BD39" s="4"/>
      <c r="BE39" s="34" t="s">
        <v>36</v>
      </c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13"/>
      <c r="BT39" s="65"/>
      <c r="BU39" s="66"/>
      <c r="BV39" s="66"/>
      <c r="BW39" s="66"/>
      <c r="BX39" s="66"/>
      <c r="BY39" s="66"/>
      <c r="BZ39" s="66"/>
      <c r="CA39" s="66"/>
      <c r="CB39" s="66"/>
      <c r="CC39" s="66"/>
      <c r="CD39" s="66"/>
      <c r="CE39" s="66"/>
      <c r="CF39" s="66"/>
      <c r="CG39" s="66"/>
      <c r="CH39" s="66"/>
      <c r="CI39" s="66"/>
      <c r="CJ39" s="66"/>
      <c r="CK39" s="67"/>
      <c r="CL39" s="65"/>
      <c r="CM39" s="66"/>
      <c r="CN39" s="66"/>
      <c r="CO39" s="66"/>
      <c r="CP39" s="66"/>
      <c r="CQ39" s="66"/>
      <c r="CR39" s="66"/>
      <c r="CS39" s="66"/>
      <c r="CT39" s="66"/>
      <c r="CU39" s="66"/>
      <c r="CV39" s="66"/>
      <c r="CW39" s="66"/>
      <c r="CX39" s="66"/>
      <c r="CY39" s="66"/>
      <c r="CZ39" s="66"/>
      <c r="DA39" s="66"/>
      <c r="DB39" s="66"/>
      <c r="DC39" s="66"/>
      <c r="DD39" s="67"/>
      <c r="DE39" s="49"/>
      <c r="DF39" s="49"/>
      <c r="DG39" s="49"/>
      <c r="DH39" s="49"/>
      <c r="DI39" s="49"/>
      <c r="DJ39" s="49"/>
    </row>
    <row r="40" spans="1:114" ht="15.75" x14ac:dyDescent="0.25">
      <c r="A40" s="14"/>
      <c r="B40" s="41"/>
      <c r="C40" s="41"/>
      <c r="D40" s="41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2"/>
      <c r="AS40" s="19"/>
      <c r="AT40" s="41" t="s">
        <v>37</v>
      </c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2"/>
      <c r="BT40" s="60"/>
      <c r="BU40" s="61"/>
      <c r="BV40" s="61"/>
      <c r="BW40" s="61"/>
      <c r="BX40" s="61"/>
      <c r="BY40" s="61"/>
      <c r="BZ40" s="61"/>
      <c r="CA40" s="61"/>
      <c r="CB40" s="61"/>
      <c r="CC40" s="61"/>
      <c r="CD40" s="61"/>
      <c r="CE40" s="61"/>
      <c r="CF40" s="61"/>
      <c r="CG40" s="61"/>
      <c r="CH40" s="61"/>
      <c r="CI40" s="61"/>
      <c r="CJ40" s="61"/>
      <c r="CK40" s="62"/>
      <c r="CL40" s="60"/>
      <c r="CM40" s="61"/>
      <c r="CN40" s="61"/>
      <c r="CO40" s="61"/>
      <c r="CP40" s="61"/>
      <c r="CQ40" s="61"/>
      <c r="CR40" s="61"/>
      <c r="CS40" s="61"/>
      <c r="CT40" s="61"/>
      <c r="CU40" s="61"/>
      <c r="CV40" s="61"/>
      <c r="CW40" s="61"/>
      <c r="CX40" s="61"/>
      <c r="CY40" s="61"/>
      <c r="CZ40" s="61"/>
      <c r="DA40" s="61"/>
      <c r="DB40" s="61"/>
      <c r="DC40" s="61"/>
      <c r="DD40" s="62"/>
      <c r="DE40" s="49"/>
      <c r="DF40" s="49"/>
      <c r="DG40" s="49"/>
      <c r="DH40" s="49"/>
      <c r="DI40" s="49"/>
      <c r="DJ40" s="49"/>
    </row>
    <row r="41" spans="1:114" ht="15.75" x14ac:dyDescent="0.25">
      <c r="A41" s="20"/>
      <c r="B41" s="55" t="s">
        <v>38</v>
      </c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5"/>
      <c r="AL41" s="55"/>
      <c r="AM41" s="55"/>
      <c r="AN41" s="55"/>
      <c r="AO41" s="55"/>
      <c r="AP41" s="55"/>
      <c r="AQ41" s="55"/>
      <c r="AR41" s="56"/>
      <c r="AS41" s="12"/>
      <c r="AT41" s="32">
        <v>0</v>
      </c>
      <c r="AU41" s="32"/>
      <c r="AV41" s="32"/>
      <c r="AW41" s="32"/>
      <c r="AX41" s="32"/>
      <c r="AY41" s="32"/>
      <c r="AZ41" s="21"/>
      <c r="BA41" s="22" t="s">
        <v>31</v>
      </c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3"/>
      <c r="BT41" s="57">
        <f>('[1]оплата труда'!M126+'[1]оплата труда'!M137+[1]материалы!H111+'[1]Охрана труда'!F76)*DH5</f>
        <v>0</v>
      </c>
      <c r="BU41" s="58"/>
      <c r="BV41" s="58"/>
      <c r="BW41" s="58"/>
      <c r="BX41" s="58"/>
      <c r="BY41" s="58"/>
      <c r="BZ41" s="58"/>
      <c r="CA41" s="58"/>
      <c r="CB41" s="58"/>
      <c r="CC41" s="58"/>
      <c r="CD41" s="58"/>
      <c r="CE41" s="58"/>
      <c r="CF41" s="58"/>
      <c r="CG41" s="58"/>
      <c r="CH41" s="58"/>
      <c r="CI41" s="58"/>
      <c r="CJ41" s="58"/>
      <c r="CK41" s="59"/>
      <c r="CL41" s="57">
        <f>BT41/('[1]хар-ка по 75-му'!E45+'[1]хар-ка по 75-му'!F48)/12</f>
        <v>0</v>
      </c>
      <c r="CM41" s="58"/>
      <c r="CN41" s="58"/>
      <c r="CO41" s="58"/>
      <c r="CP41" s="58"/>
      <c r="CQ41" s="58"/>
      <c r="CR41" s="58"/>
      <c r="CS41" s="58"/>
      <c r="CT41" s="58"/>
      <c r="CU41" s="58"/>
      <c r="CV41" s="58"/>
      <c r="CW41" s="58"/>
      <c r="CX41" s="58"/>
      <c r="CY41" s="58"/>
      <c r="CZ41" s="58"/>
      <c r="DA41" s="58"/>
      <c r="DB41" s="58"/>
      <c r="DC41" s="58"/>
      <c r="DD41" s="59"/>
      <c r="DE41" s="63">
        <f>BT41/12/'[1]хар-ка по 75-му'!E46</f>
        <v>0</v>
      </c>
      <c r="DF41" s="49"/>
      <c r="DG41" s="49"/>
      <c r="DH41" s="49"/>
      <c r="DI41" s="49"/>
      <c r="DJ41" s="49"/>
    </row>
    <row r="42" spans="1:114" ht="15.75" x14ac:dyDescent="0.25">
      <c r="A42" s="20"/>
      <c r="B42" s="41"/>
      <c r="C42" s="41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2"/>
      <c r="AS42" s="12"/>
      <c r="AT42" s="24"/>
      <c r="AU42" s="24"/>
      <c r="AV42" s="24"/>
      <c r="AW42" s="24"/>
      <c r="AX42" s="24"/>
      <c r="AY42" s="24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3"/>
      <c r="BT42" s="60"/>
      <c r="BU42" s="61"/>
      <c r="BV42" s="61"/>
      <c r="BW42" s="61"/>
      <c r="BX42" s="61"/>
      <c r="BY42" s="61"/>
      <c r="BZ42" s="61"/>
      <c r="CA42" s="61"/>
      <c r="CB42" s="61"/>
      <c r="CC42" s="61"/>
      <c r="CD42" s="61"/>
      <c r="CE42" s="61"/>
      <c r="CF42" s="61"/>
      <c r="CG42" s="61"/>
      <c r="CH42" s="61"/>
      <c r="CI42" s="61"/>
      <c r="CJ42" s="61"/>
      <c r="CK42" s="62"/>
      <c r="CL42" s="60"/>
      <c r="CM42" s="61"/>
      <c r="CN42" s="61"/>
      <c r="CO42" s="61"/>
      <c r="CP42" s="61"/>
      <c r="CQ42" s="61"/>
      <c r="CR42" s="61"/>
      <c r="CS42" s="61"/>
      <c r="CT42" s="61"/>
      <c r="CU42" s="61"/>
      <c r="CV42" s="61"/>
      <c r="CW42" s="61"/>
      <c r="CX42" s="61"/>
      <c r="CY42" s="61"/>
      <c r="CZ42" s="61"/>
      <c r="DA42" s="61"/>
      <c r="DB42" s="61"/>
      <c r="DC42" s="61"/>
      <c r="DD42" s="62"/>
      <c r="DE42" s="49"/>
      <c r="DF42" s="49"/>
      <c r="DG42" s="49"/>
      <c r="DH42" s="49"/>
      <c r="DI42" s="49"/>
      <c r="DJ42" s="49"/>
    </row>
    <row r="43" spans="1:114" ht="15.75" x14ac:dyDescent="0.25">
      <c r="A43" s="15"/>
      <c r="B43" s="55" t="s">
        <v>39</v>
      </c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55"/>
      <c r="AL43" s="55"/>
      <c r="AM43" s="55"/>
      <c r="AN43" s="55"/>
      <c r="AO43" s="55"/>
      <c r="AP43" s="55"/>
      <c r="AQ43" s="55"/>
      <c r="AR43" s="56"/>
      <c r="AS43" s="15"/>
      <c r="AT43" s="37">
        <v>0</v>
      </c>
      <c r="AU43" s="37"/>
      <c r="AV43" s="37"/>
      <c r="AW43" s="37"/>
      <c r="AX43" s="37"/>
      <c r="AY43" s="37"/>
      <c r="AZ43" s="16"/>
      <c r="BA43" s="68" t="s">
        <v>40</v>
      </c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9"/>
      <c r="BT43" s="57">
        <v>0</v>
      </c>
      <c r="BU43" s="58"/>
      <c r="BV43" s="58"/>
      <c r="BW43" s="58"/>
      <c r="BX43" s="58"/>
      <c r="BY43" s="58"/>
      <c r="BZ43" s="58"/>
      <c r="CA43" s="58"/>
      <c r="CB43" s="58"/>
      <c r="CC43" s="58"/>
      <c r="CD43" s="58"/>
      <c r="CE43" s="58"/>
      <c r="CF43" s="58"/>
      <c r="CG43" s="58"/>
      <c r="CH43" s="58"/>
      <c r="CI43" s="58"/>
      <c r="CJ43" s="58"/>
      <c r="CK43" s="59"/>
      <c r="CL43" s="57">
        <f>BT43/('[1]хар-ка по 75-му'!E45+'[1]хар-ка по 75-му'!F48)/12</f>
        <v>0</v>
      </c>
      <c r="CM43" s="58"/>
      <c r="CN43" s="58"/>
      <c r="CO43" s="58"/>
      <c r="CP43" s="58"/>
      <c r="CQ43" s="58"/>
      <c r="CR43" s="58"/>
      <c r="CS43" s="58"/>
      <c r="CT43" s="58"/>
      <c r="CU43" s="58"/>
      <c r="CV43" s="58"/>
      <c r="CW43" s="58"/>
      <c r="CX43" s="58"/>
      <c r="CY43" s="58"/>
      <c r="CZ43" s="58"/>
      <c r="DA43" s="58"/>
      <c r="DB43" s="58"/>
      <c r="DC43" s="58"/>
      <c r="DD43" s="59"/>
      <c r="DE43" s="63">
        <f>BT43/12/'[1]хар-ка по 75-му'!E46</f>
        <v>0</v>
      </c>
      <c r="DF43" s="49"/>
      <c r="DG43" s="49"/>
      <c r="DH43" s="49"/>
      <c r="DI43" s="49"/>
      <c r="DJ43" s="49"/>
    </row>
    <row r="44" spans="1:114" ht="15.75" x14ac:dyDescent="0.25">
      <c r="A44" s="14"/>
      <c r="B44" s="41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2"/>
      <c r="AS44" s="50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2"/>
      <c r="BT44" s="60"/>
      <c r="BU44" s="61"/>
      <c r="BV44" s="61"/>
      <c r="BW44" s="61"/>
      <c r="BX44" s="61"/>
      <c r="BY44" s="61"/>
      <c r="BZ44" s="61"/>
      <c r="CA44" s="61"/>
      <c r="CB44" s="61"/>
      <c r="CC44" s="61"/>
      <c r="CD44" s="61"/>
      <c r="CE44" s="61"/>
      <c r="CF44" s="61"/>
      <c r="CG44" s="61"/>
      <c r="CH44" s="61"/>
      <c r="CI44" s="61"/>
      <c r="CJ44" s="61"/>
      <c r="CK44" s="62"/>
      <c r="CL44" s="60"/>
      <c r="CM44" s="61"/>
      <c r="CN44" s="61"/>
      <c r="CO44" s="61"/>
      <c r="CP44" s="61"/>
      <c r="CQ44" s="61"/>
      <c r="CR44" s="61"/>
      <c r="CS44" s="61"/>
      <c r="CT44" s="61"/>
      <c r="CU44" s="61"/>
      <c r="CV44" s="61"/>
      <c r="CW44" s="61"/>
      <c r="CX44" s="61"/>
      <c r="CY44" s="61"/>
      <c r="CZ44" s="61"/>
      <c r="DA44" s="61"/>
      <c r="DB44" s="61"/>
      <c r="DC44" s="61"/>
      <c r="DD44" s="62"/>
      <c r="DE44" s="49"/>
      <c r="DF44" s="49"/>
      <c r="DG44" s="49"/>
      <c r="DH44" s="49"/>
      <c r="DI44" s="49"/>
      <c r="DJ44" s="49"/>
    </row>
    <row r="45" spans="1:114" ht="15.75" x14ac:dyDescent="0.25">
      <c r="A45" s="64" t="s">
        <v>41</v>
      </c>
      <c r="B45" s="64"/>
      <c r="C45" s="64"/>
      <c r="D45" s="64"/>
      <c r="E45" s="64"/>
      <c r="F45" s="64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4"/>
      <c r="AD45" s="64"/>
      <c r="AE45" s="64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</row>
    <row r="46" spans="1:114" ht="15.75" x14ac:dyDescent="0.25">
      <c r="A46" s="12"/>
      <c r="B46" s="39" t="s">
        <v>42</v>
      </c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0"/>
      <c r="AS46" s="12"/>
      <c r="AT46" s="39" t="s">
        <v>43</v>
      </c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40"/>
      <c r="BT46" s="65">
        <f>(('[1]оплата труда'!M172+[1]материалы!H139+'[1]Охрана труда'!F220)*DH5)</f>
        <v>273.48290660959196</v>
      </c>
      <c r="BU46" s="66"/>
      <c r="BV46" s="66"/>
      <c r="BW46" s="66"/>
      <c r="BX46" s="66"/>
      <c r="BY46" s="66"/>
      <c r="BZ46" s="66"/>
      <c r="CA46" s="66"/>
      <c r="CB46" s="66"/>
      <c r="CC46" s="66"/>
      <c r="CD46" s="66"/>
      <c r="CE46" s="66"/>
      <c r="CF46" s="66"/>
      <c r="CG46" s="66"/>
      <c r="CH46" s="66"/>
      <c r="CI46" s="66"/>
      <c r="CJ46" s="66"/>
      <c r="CK46" s="67"/>
      <c r="CL46" s="65">
        <f>BT46/('[1]хар-ка по 75-му'!E45+'[1]хар-ка по 75-му'!F48)/12</f>
        <v>0.38497030772746615</v>
      </c>
      <c r="CM46" s="66"/>
      <c r="CN46" s="66"/>
      <c r="CO46" s="66"/>
      <c r="CP46" s="66"/>
      <c r="CQ46" s="66"/>
      <c r="CR46" s="66"/>
      <c r="CS46" s="66"/>
      <c r="CT46" s="66"/>
      <c r="CU46" s="66"/>
      <c r="CV46" s="66"/>
      <c r="CW46" s="66"/>
      <c r="CX46" s="66"/>
      <c r="CY46" s="66"/>
      <c r="CZ46" s="66"/>
      <c r="DA46" s="66"/>
      <c r="DB46" s="66"/>
      <c r="DC46" s="66"/>
      <c r="DD46" s="67"/>
      <c r="DE46" s="63">
        <f>BT46/12/'[1]хар-ка по 75-му'!E46</f>
        <v>0.38497030772746615</v>
      </c>
      <c r="DF46" s="49"/>
      <c r="DG46" s="49"/>
      <c r="DH46" s="49"/>
      <c r="DI46" s="49"/>
      <c r="DJ46" s="49"/>
    </row>
    <row r="47" spans="1:114" ht="15.75" x14ac:dyDescent="0.25">
      <c r="A47" s="12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40"/>
      <c r="AS47" s="12"/>
      <c r="AT47" s="3" t="s">
        <v>44</v>
      </c>
      <c r="AU47" s="3"/>
      <c r="AV47" s="3"/>
      <c r="AW47" s="3"/>
      <c r="AX47" s="3"/>
      <c r="AY47" s="3"/>
      <c r="AZ47" s="8"/>
      <c r="BA47" s="4"/>
      <c r="BB47" s="4"/>
      <c r="BC47" s="4"/>
      <c r="BD47" s="4"/>
      <c r="BE47" s="34">
        <v>0</v>
      </c>
      <c r="BF47" s="34"/>
      <c r="BG47" s="34"/>
      <c r="BH47" s="34"/>
      <c r="BI47" s="34"/>
      <c r="BJ47" s="34"/>
      <c r="BK47" s="4"/>
      <c r="BL47" s="4" t="s">
        <v>45</v>
      </c>
      <c r="BM47" s="2"/>
      <c r="BN47" s="4"/>
      <c r="BO47" s="4"/>
      <c r="BP47" s="4"/>
      <c r="BQ47" s="4"/>
      <c r="BR47" s="4"/>
      <c r="BS47" s="13"/>
      <c r="BT47" s="65"/>
      <c r="BU47" s="66"/>
      <c r="BV47" s="66"/>
      <c r="BW47" s="66"/>
      <c r="BX47" s="66"/>
      <c r="BY47" s="66"/>
      <c r="BZ47" s="66"/>
      <c r="CA47" s="66"/>
      <c r="CB47" s="66"/>
      <c r="CC47" s="66"/>
      <c r="CD47" s="66"/>
      <c r="CE47" s="66"/>
      <c r="CF47" s="66"/>
      <c r="CG47" s="66"/>
      <c r="CH47" s="66"/>
      <c r="CI47" s="66"/>
      <c r="CJ47" s="66"/>
      <c r="CK47" s="67"/>
      <c r="CL47" s="65"/>
      <c r="CM47" s="66"/>
      <c r="CN47" s="66"/>
      <c r="CO47" s="66"/>
      <c r="CP47" s="66"/>
      <c r="CQ47" s="66"/>
      <c r="CR47" s="66"/>
      <c r="CS47" s="66"/>
      <c r="CT47" s="66"/>
      <c r="CU47" s="66"/>
      <c r="CV47" s="66"/>
      <c r="CW47" s="66"/>
      <c r="CX47" s="66"/>
      <c r="CY47" s="66"/>
      <c r="CZ47" s="66"/>
      <c r="DA47" s="66"/>
      <c r="DB47" s="66"/>
      <c r="DC47" s="66"/>
      <c r="DD47" s="67"/>
      <c r="DE47" s="49"/>
      <c r="DF47" s="49"/>
      <c r="DG47" s="49"/>
      <c r="DH47" s="49"/>
      <c r="DI47" s="49"/>
      <c r="DJ47" s="49"/>
    </row>
    <row r="48" spans="1:114" ht="15.75" x14ac:dyDescent="0.25">
      <c r="A48" s="12"/>
      <c r="B48" s="39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0"/>
      <c r="AS48" s="12"/>
      <c r="AT48" s="39" t="s">
        <v>46</v>
      </c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40"/>
      <c r="BT48" s="65"/>
      <c r="BU48" s="66"/>
      <c r="BV48" s="66"/>
      <c r="BW48" s="66"/>
      <c r="BX48" s="66"/>
      <c r="BY48" s="66"/>
      <c r="BZ48" s="66"/>
      <c r="CA48" s="66"/>
      <c r="CB48" s="66"/>
      <c r="CC48" s="66"/>
      <c r="CD48" s="66"/>
      <c r="CE48" s="66"/>
      <c r="CF48" s="66"/>
      <c r="CG48" s="66"/>
      <c r="CH48" s="66"/>
      <c r="CI48" s="66"/>
      <c r="CJ48" s="66"/>
      <c r="CK48" s="67"/>
      <c r="CL48" s="65"/>
      <c r="CM48" s="66"/>
      <c r="CN48" s="66"/>
      <c r="CO48" s="66"/>
      <c r="CP48" s="66"/>
      <c r="CQ48" s="66"/>
      <c r="CR48" s="66"/>
      <c r="CS48" s="66"/>
      <c r="CT48" s="66"/>
      <c r="CU48" s="66"/>
      <c r="CV48" s="66"/>
      <c r="CW48" s="66"/>
      <c r="CX48" s="66"/>
      <c r="CY48" s="66"/>
      <c r="CZ48" s="66"/>
      <c r="DA48" s="66"/>
      <c r="DB48" s="66"/>
      <c r="DC48" s="66"/>
      <c r="DD48" s="67"/>
      <c r="DE48" s="49"/>
      <c r="DF48" s="49"/>
      <c r="DG48" s="49"/>
      <c r="DH48" s="49"/>
      <c r="DI48" s="49"/>
      <c r="DJ48" s="49"/>
    </row>
    <row r="49" spans="1:114" ht="15.75" x14ac:dyDescent="0.25">
      <c r="A49" s="12"/>
      <c r="B49" s="39"/>
      <c r="C49" s="39"/>
      <c r="D49" s="39"/>
      <c r="E49" s="39"/>
      <c r="F49" s="39"/>
      <c r="G49" s="39"/>
      <c r="H49" s="39"/>
      <c r="I49" s="39"/>
      <c r="J49" s="39"/>
      <c r="K49" s="39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40"/>
      <c r="AS49" s="12"/>
      <c r="AT49" s="34">
        <v>0</v>
      </c>
      <c r="AU49" s="34"/>
      <c r="AV49" s="34"/>
      <c r="AW49" s="34"/>
      <c r="AX49" s="34"/>
      <c r="AY49" s="34"/>
      <c r="AZ49" s="8"/>
      <c r="BA49" s="73" t="s">
        <v>47</v>
      </c>
      <c r="BB49" s="73"/>
      <c r="BC49" s="73"/>
      <c r="BD49" s="73"/>
      <c r="BE49" s="73"/>
      <c r="BF49" s="73"/>
      <c r="BG49" s="73"/>
      <c r="BH49" s="73"/>
      <c r="BI49" s="73"/>
      <c r="BJ49" s="73"/>
      <c r="BK49" s="73"/>
      <c r="BL49" s="73"/>
      <c r="BM49" s="73"/>
      <c r="BN49" s="73"/>
      <c r="BO49" s="73"/>
      <c r="BP49" s="73"/>
      <c r="BQ49" s="73"/>
      <c r="BR49" s="73"/>
      <c r="BS49" s="74"/>
      <c r="BT49" s="65"/>
      <c r="BU49" s="66"/>
      <c r="BV49" s="66"/>
      <c r="BW49" s="66"/>
      <c r="BX49" s="66"/>
      <c r="BY49" s="66"/>
      <c r="BZ49" s="66"/>
      <c r="CA49" s="66"/>
      <c r="CB49" s="66"/>
      <c r="CC49" s="66"/>
      <c r="CD49" s="66"/>
      <c r="CE49" s="66"/>
      <c r="CF49" s="66"/>
      <c r="CG49" s="66"/>
      <c r="CH49" s="66"/>
      <c r="CI49" s="66"/>
      <c r="CJ49" s="66"/>
      <c r="CK49" s="67"/>
      <c r="CL49" s="65"/>
      <c r="CM49" s="66"/>
      <c r="CN49" s="66"/>
      <c r="CO49" s="66"/>
      <c r="CP49" s="66"/>
      <c r="CQ49" s="66"/>
      <c r="CR49" s="66"/>
      <c r="CS49" s="66"/>
      <c r="CT49" s="66"/>
      <c r="CU49" s="66"/>
      <c r="CV49" s="66"/>
      <c r="CW49" s="66"/>
      <c r="CX49" s="66"/>
      <c r="CY49" s="66"/>
      <c r="CZ49" s="66"/>
      <c r="DA49" s="66"/>
      <c r="DB49" s="66"/>
      <c r="DC49" s="66"/>
      <c r="DD49" s="67"/>
      <c r="DE49" s="49"/>
      <c r="DF49" s="49"/>
      <c r="DG49" s="49"/>
      <c r="DH49" s="49"/>
      <c r="DI49" s="49"/>
      <c r="DJ49" s="49"/>
    </row>
    <row r="50" spans="1:114" ht="15.75" x14ac:dyDescent="0.25">
      <c r="A50" s="12"/>
      <c r="B50" s="39"/>
      <c r="C50" s="39"/>
      <c r="D50" s="39"/>
      <c r="E50" s="39"/>
      <c r="F50" s="39"/>
      <c r="G50" s="39"/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40"/>
      <c r="AS50" s="12"/>
      <c r="AT50" s="39" t="s">
        <v>48</v>
      </c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40"/>
      <c r="BT50" s="65"/>
      <c r="BU50" s="66"/>
      <c r="BV50" s="66"/>
      <c r="BW50" s="66"/>
      <c r="BX50" s="66"/>
      <c r="BY50" s="66"/>
      <c r="BZ50" s="66"/>
      <c r="CA50" s="66"/>
      <c r="CB50" s="66"/>
      <c r="CC50" s="66"/>
      <c r="CD50" s="66"/>
      <c r="CE50" s="66"/>
      <c r="CF50" s="66"/>
      <c r="CG50" s="66"/>
      <c r="CH50" s="66"/>
      <c r="CI50" s="66"/>
      <c r="CJ50" s="66"/>
      <c r="CK50" s="67"/>
      <c r="CL50" s="65"/>
      <c r="CM50" s="66"/>
      <c r="CN50" s="66"/>
      <c r="CO50" s="66"/>
      <c r="CP50" s="66"/>
      <c r="CQ50" s="66"/>
      <c r="CR50" s="66"/>
      <c r="CS50" s="66"/>
      <c r="CT50" s="66"/>
      <c r="CU50" s="66"/>
      <c r="CV50" s="66"/>
      <c r="CW50" s="66"/>
      <c r="CX50" s="66"/>
      <c r="CY50" s="66"/>
      <c r="CZ50" s="66"/>
      <c r="DA50" s="66"/>
      <c r="DB50" s="66"/>
      <c r="DC50" s="66"/>
      <c r="DD50" s="67"/>
      <c r="DE50" s="49"/>
      <c r="DF50" s="49"/>
      <c r="DG50" s="49"/>
      <c r="DH50" s="49"/>
      <c r="DI50" s="49"/>
      <c r="DJ50" s="49"/>
    </row>
    <row r="51" spans="1:114" ht="15.75" x14ac:dyDescent="0.25">
      <c r="A51" s="12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0"/>
      <c r="AS51" s="12"/>
      <c r="AT51" s="34">
        <v>2</v>
      </c>
      <c r="AU51" s="34"/>
      <c r="AV51" s="34"/>
      <c r="AW51" s="34"/>
      <c r="AX51" s="34"/>
      <c r="AY51" s="34"/>
      <c r="AZ51" s="8"/>
      <c r="BA51" s="73" t="s">
        <v>31</v>
      </c>
      <c r="BB51" s="73"/>
      <c r="BC51" s="73"/>
      <c r="BD51" s="73"/>
      <c r="BE51" s="73"/>
      <c r="BF51" s="73"/>
      <c r="BG51" s="73"/>
      <c r="BH51" s="73"/>
      <c r="BI51" s="73"/>
      <c r="BJ51" s="73"/>
      <c r="BK51" s="73"/>
      <c r="BL51" s="73"/>
      <c r="BM51" s="73"/>
      <c r="BN51" s="73"/>
      <c r="BO51" s="73"/>
      <c r="BP51" s="73"/>
      <c r="BQ51" s="73"/>
      <c r="BR51" s="73"/>
      <c r="BS51" s="74"/>
      <c r="BT51" s="65"/>
      <c r="BU51" s="66"/>
      <c r="BV51" s="66"/>
      <c r="BW51" s="66"/>
      <c r="BX51" s="66"/>
      <c r="BY51" s="66"/>
      <c r="BZ51" s="66"/>
      <c r="CA51" s="66"/>
      <c r="CB51" s="66"/>
      <c r="CC51" s="66"/>
      <c r="CD51" s="66"/>
      <c r="CE51" s="66"/>
      <c r="CF51" s="66"/>
      <c r="CG51" s="66"/>
      <c r="CH51" s="66"/>
      <c r="CI51" s="66"/>
      <c r="CJ51" s="66"/>
      <c r="CK51" s="67"/>
      <c r="CL51" s="65"/>
      <c r="CM51" s="66"/>
      <c r="CN51" s="66"/>
      <c r="CO51" s="66"/>
      <c r="CP51" s="66"/>
      <c r="CQ51" s="66"/>
      <c r="CR51" s="66"/>
      <c r="CS51" s="66"/>
      <c r="CT51" s="66"/>
      <c r="CU51" s="66"/>
      <c r="CV51" s="66"/>
      <c r="CW51" s="66"/>
      <c r="CX51" s="66"/>
      <c r="CY51" s="66"/>
      <c r="CZ51" s="66"/>
      <c r="DA51" s="66"/>
      <c r="DB51" s="66"/>
      <c r="DC51" s="66"/>
      <c r="DD51" s="67"/>
      <c r="DE51" s="49"/>
      <c r="DF51" s="49"/>
      <c r="DG51" s="49"/>
      <c r="DH51" s="49"/>
      <c r="DI51" s="49"/>
      <c r="DJ51" s="49"/>
    </row>
    <row r="52" spans="1:114" ht="15.75" x14ac:dyDescent="0.25">
      <c r="A52" s="14"/>
      <c r="B52" s="41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2"/>
      <c r="AS52" s="19"/>
      <c r="AT52" s="24"/>
      <c r="AU52" s="24"/>
      <c r="AV52" s="24"/>
      <c r="AW52" s="24"/>
      <c r="AX52" s="24"/>
      <c r="AY52" s="24"/>
      <c r="AZ52" s="24"/>
      <c r="BA52" s="24"/>
      <c r="BB52" s="24"/>
      <c r="BC52" s="24"/>
      <c r="BD52" s="24"/>
      <c r="BE52" s="24"/>
      <c r="BF52" s="24"/>
      <c r="BG52" s="24"/>
      <c r="BH52" s="24"/>
      <c r="BI52" s="24"/>
      <c r="BJ52" s="24"/>
      <c r="BK52" s="24"/>
      <c r="BL52" s="24"/>
      <c r="BM52" s="24"/>
      <c r="BN52" s="24"/>
      <c r="BO52" s="24"/>
      <c r="BP52" s="24"/>
      <c r="BQ52" s="24"/>
      <c r="BR52" s="24"/>
      <c r="BS52" s="25"/>
      <c r="BT52" s="60"/>
      <c r="BU52" s="61"/>
      <c r="BV52" s="61"/>
      <c r="BW52" s="61"/>
      <c r="BX52" s="61"/>
      <c r="BY52" s="61"/>
      <c r="BZ52" s="61"/>
      <c r="CA52" s="61"/>
      <c r="CB52" s="61"/>
      <c r="CC52" s="61"/>
      <c r="CD52" s="61"/>
      <c r="CE52" s="61"/>
      <c r="CF52" s="61"/>
      <c r="CG52" s="61"/>
      <c r="CH52" s="61"/>
      <c r="CI52" s="61"/>
      <c r="CJ52" s="61"/>
      <c r="CK52" s="62"/>
      <c r="CL52" s="60"/>
      <c r="CM52" s="61"/>
      <c r="CN52" s="61"/>
      <c r="CO52" s="61"/>
      <c r="CP52" s="61"/>
      <c r="CQ52" s="61"/>
      <c r="CR52" s="61"/>
      <c r="CS52" s="61"/>
      <c r="CT52" s="61"/>
      <c r="CU52" s="61"/>
      <c r="CV52" s="61"/>
      <c r="CW52" s="61"/>
      <c r="CX52" s="61"/>
      <c r="CY52" s="61"/>
      <c r="CZ52" s="61"/>
      <c r="DA52" s="61"/>
      <c r="DB52" s="61"/>
      <c r="DC52" s="61"/>
      <c r="DD52" s="62"/>
      <c r="DE52" s="49"/>
      <c r="DF52" s="49"/>
      <c r="DG52" s="49"/>
      <c r="DH52" s="49"/>
      <c r="DI52" s="49"/>
      <c r="DJ52" s="49"/>
    </row>
    <row r="53" spans="1:114" ht="15.75" x14ac:dyDescent="0.25">
      <c r="A53" s="14"/>
      <c r="B53" s="55" t="s">
        <v>49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55"/>
      <c r="AL53" s="55"/>
      <c r="AM53" s="55"/>
      <c r="AN53" s="55"/>
      <c r="AO53" s="55"/>
      <c r="AP53" s="55"/>
      <c r="AQ53" s="55"/>
      <c r="AR53" s="56"/>
      <c r="AS53" s="15"/>
      <c r="AT53" s="26" t="s">
        <v>27</v>
      </c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7"/>
      <c r="BT53" s="57">
        <f>'[1]оплата труда'!M182+'[1]Охрана труда'!F221+[1]материалы!H149</f>
        <v>768.10608655052863</v>
      </c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  <c r="CF53" s="58"/>
      <c r="CG53" s="58"/>
      <c r="CH53" s="58"/>
      <c r="CI53" s="58"/>
      <c r="CJ53" s="58"/>
      <c r="CK53" s="59"/>
      <c r="CL53" s="57">
        <f>BT53/('[1]хар-ка по 75-му'!E45+'[1]хар-ка по 75-му'!F48)/12</f>
        <v>1.0812304146263072</v>
      </c>
      <c r="CM53" s="58"/>
      <c r="CN53" s="58"/>
      <c r="CO53" s="58"/>
      <c r="CP53" s="58"/>
      <c r="CQ53" s="58"/>
      <c r="CR53" s="58"/>
      <c r="CS53" s="58"/>
      <c r="CT53" s="58"/>
      <c r="CU53" s="58"/>
      <c r="CV53" s="58"/>
      <c r="CW53" s="58"/>
      <c r="CX53" s="58"/>
      <c r="CY53" s="58"/>
      <c r="CZ53" s="58"/>
      <c r="DA53" s="58"/>
      <c r="DB53" s="58"/>
      <c r="DC53" s="58"/>
      <c r="DD53" s="59"/>
      <c r="DE53" s="63">
        <f>BT53/12/'[1]хар-ка по 75-му'!E46</f>
        <v>1.0812304146263072</v>
      </c>
      <c r="DF53" s="49"/>
      <c r="DG53" s="49"/>
      <c r="DH53" s="49"/>
      <c r="DI53" s="49"/>
      <c r="DJ53" s="49"/>
    </row>
    <row r="54" spans="1:114" ht="15.75" x14ac:dyDescent="0.25">
      <c r="A54" s="14"/>
      <c r="B54" s="41"/>
      <c r="C54" s="41"/>
      <c r="D54" s="41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2"/>
      <c r="AS54" s="50"/>
      <c r="AT54" s="51"/>
      <c r="AU54" s="51"/>
      <c r="AV54" s="51"/>
      <c r="AW54" s="51"/>
      <c r="AX54" s="51"/>
      <c r="AY54" s="51"/>
      <c r="AZ54" s="51"/>
      <c r="BA54" s="51"/>
      <c r="BB54" s="51"/>
      <c r="BC54" s="51"/>
      <c r="BD54" s="51"/>
      <c r="BE54" s="51"/>
      <c r="BF54" s="51"/>
      <c r="BG54" s="51"/>
      <c r="BH54" s="51"/>
      <c r="BI54" s="51"/>
      <c r="BJ54" s="51"/>
      <c r="BK54" s="51"/>
      <c r="BL54" s="51"/>
      <c r="BM54" s="51"/>
      <c r="BN54" s="51"/>
      <c r="BO54" s="51"/>
      <c r="BP54" s="51"/>
      <c r="BQ54" s="51"/>
      <c r="BR54" s="51"/>
      <c r="BS54" s="52"/>
      <c r="BT54" s="60"/>
      <c r="BU54" s="61"/>
      <c r="BV54" s="61"/>
      <c r="BW54" s="61"/>
      <c r="BX54" s="61"/>
      <c r="BY54" s="61"/>
      <c r="BZ54" s="61"/>
      <c r="CA54" s="61"/>
      <c r="CB54" s="61"/>
      <c r="CC54" s="61"/>
      <c r="CD54" s="61"/>
      <c r="CE54" s="61"/>
      <c r="CF54" s="61"/>
      <c r="CG54" s="61"/>
      <c r="CH54" s="61"/>
      <c r="CI54" s="61"/>
      <c r="CJ54" s="61"/>
      <c r="CK54" s="62"/>
      <c r="CL54" s="60"/>
      <c r="CM54" s="61"/>
      <c r="CN54" s="61"/>
      <c r="CO54" s="61"/>
      <c r="CP54" s="61"/>
      <c r="CQ54" s="61"/>
      <c r="CR54" s="61"/>
      <c r="CS54" s="61"/>
      <c r="CT54" s="61"/>
      <c r="CU54" s="61"/>
      <c r="CV54" s="61"/>
      <c r="CW54" s="61"/>
      <c r="CX54" s="61"/>
      <c r="CY54" s="61"/>
      <c r="CZ54" s="61"/>
      <c r="DA54" s="61"/>
      <c r="DB54" s="61"/>
      <c r="DC54" s="61"/>
      <c r="DD54" s="62"/>
      <c r="DE54" s="49"/>
      <c r="DF54" s="49"/>
      <c r="DG54" s="49"/>
      <c r="DH54" s="49"/>
      <c r="DI54" s="49"/>
      <c r="DJ54" s="49"/>
    </row>
    <row r="55" spans="1:114" ht="15.75" x14ac:dyDescent="0.25">
      <c r="A55" s="20"/>
      <c r="B55" s="55" t="str">
        <f>'[1]оплата труда'!A184</f>
        <v>18. Ремонт фундаментов под стенами существующих зданий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55"/>
      <c r="AL55" s="55"/>
      <c r="AM55" s="55"/>
      <c r="AN55" s="55"/>
      <c r="AO55" s="55"/>
      <c r="AP55" s="55"/>
      <c r="AQ55" s="55"/>
      <c r="AR55" s="56"/>
      <c r="AS55" s="26" t="s">
        <v>27</v>
      </c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7"/>
      <c r="BS55" s="28"/>
      <c r="BT55" s="57">
        <f>'[1]оплата труда'!M192+'[1]оплата труда'!M197+'[1]оплата труда'!M208+'[1]оплата труда'!M215+'[1]оплата труда'!M225+'[1]Охрана труда'!F222+[1]материалы!H164+[1]материалы!H155</f>
        <v>630.27698907117895</v>
      </c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  <c r="CF55" s="58"/>
      <c r="CG55" s="58"/>
      <c r="CH55" s="58"/>
      <c r="CI55" s="58"/>
      <c r="CJ55" s="58"/>
      <c r="CK55" s="59"/>
      <c r="CL55" s="57">
        <f>BT55/('[1]хар-ка по 75-му'!E45+'[1]хар-ка по 75-му'!F48)/12*'[1]перечень по 75-му'!DH16</f>
        <v>0.88721423011145684</v>
      </c>
      <c r="CM55" s="58"/>
      <c r="CN55" s="58"/>
      <c r="CO55" s="58"/>
      <c r="CP55" s="58"/>
      <c r="CQ55" s="58"/>
      <c r="CR55" s="58"/>
      <c r="CS55" s="58"/>
      <c r="CT55" s="58"/>
      <c r="CU55" s="58"/>
      <c r="CV55" s="58"/>
      <c r="CW55" s="58"/>
      <c r="CX55" s="58"/>
      <c r="CY55" s="58"/>
      <c r="CZ55" s="58"/>
      <c r="DA55" s="58"/>
      <c r="DB55" s="58"/>
      <c r="DC55" s="58"/>
      <c r="DD55" s="59"/>
      <c r="DE55" s="63">
        <f>BT55/12/'[1]хар-ка по 75-му'!E46</f>
        <v>0.88721423011145673</v>
      </c>
      <c r="DF55" s="49"/>
      <c r="DG55" s="49"/>
      <c r="DH55" s="49"/>
      <c r="DI55" s="49"/>
      <c r="DJ55" s="49"/>
    </row>
    <row r="56" spans="1:114" ht="15.75" x14ac:dyDescent="0.25">
      <c r="A56" s="20"/>
      <c r="B56" s="41"/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2"/>
      <c r="AS56" s="46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47"/>
      <c r="BT56" s="60"/>
      <c r="BU56" s="61"/>
      <c r="BV56" s="61"/>
      <c r="BW56" s="61"/>
      <c r="BX56" s="61"/>
      <c r="BY56" s="61"/>
      <c r="BZ56" s="61"/>
      <c r="CA56" s="61"/>
      <c r="CB56" s="61"/>
      <c r="CC56" s="61"/>
      <c r="CD56" s="61"/>
      <c r="CE56" s="61"/>
      <c r="CF56" s="61"/>
      <c r="CG56" s="61"/>
      <c r="CH56" s="61"/>
      <c r="CI56" s="61"/>
      <c r="CJ56" s="61"/>
      <c r="CK56" s="62"/>
      <c r="CL56" s="60"/>
      <c r="CM56" s="61"/>
      <c r="CN56" s="61"/>
      <c r="CO56" s="61"/>
      <c r="CP56" s="61"/>
      <c r="CQ56" s="61"/>
      <c r="CR56" s="61"/>
      <c r="CS56" s="61"/>
      <c r="CT56" s="61"/>
      <c r="CU56" s="61"/>
      <c r="CV56" s="61"/>
      <c r="CW56" s="61"/>
      <c r="CX56" s="61"/>
      <c r="CY56" s="61"/>
      <c r="CZ56" s="61"/>
      <c r="DA56" s="61"/>
      <c r="DB56" s="61"/>
      <c r="DC56" s="61"/>
      <c r="DD56" s="62"/>
      <c r="DE56" s="49"/>
      <c r="DF56" s="49"/>
      <c r="DG56" s="49"/>
      <c r="DH56" s="49"/>
      <c r="DI56" s="49"/>
      <c r="DJ56" s="49"/>
    </row>
    <row r="57" spans="1:114" ht="15.75" x14ac:dyDescent="0.25">
      <c r="A57" s="20"/>
      <c r="B57" s="55" t="str">
        <f>'[1]оплата труда'!A228</f>
        <v>19. Устранение повреждений ступеней, полов в местах общего пользования</v>
      </c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55"/>
      <c r="AL57" s="55"/>
      <c r="AM57" s="55"/>
      <c r="AN57" s="55"/>
      <c r="AO57" s="55"/>
      <c r="AP57" s="55"/>
      <c r="AQ57" s="55"/>
      <c r="AR57" s="56"/>
      <c r="AS57" s="70" t="s">
        <v>27</v>
      </c>
      <c r="AT57" s="71"/>
      <c r="AU57" s="71"/>
      <c r="AV57" s="71"/>
      <c r="AW57" s="71"/>
      <c r="AX57" s="71"/>
      <c r="AY57" s="71"/>
      <c r="AZ57" s="71"/>
      <c r="BA57" s="71"/>
      <c r="BB57" s="71"/>
      <c r="BC57" s="71"/>
      <c r="BD57" s="71"/>
      <c r="BE57" s="71"/>
      <c r="BF57" s="71"/>
      <c r="BG57" s="71"/>
      <c r="BH57" s="71"/>
      <c r="BI57" s="71"/>
      <c r="BJ57" s="71"/>
      <c r="BK57" s="71"/>
      <c r="BL57" s="71"/>
      <c r="BM57" s="71"/>
      <c r="BN57" s="71"/>
      <c r="BO57" s="71"/>
      <c r="BP57" s="71"/>
      <c r="BQ57" s="71"/>
      <c r="BR57" s="71"/>
      <c r="BS57" s="72"/>
      <c r="BT57" s="57">
        <f>('[1]оплата труда'!M236+'[1]оплата труда'!M246+[1]материалы!H186+'[1]Охрана труда'!F223)</f>
        <v>4591.0872117051777</v>
      </c>
      <c r="BU57" s="58"/>
      <c r="BV57" s="58"/>
      <c r="BW57" s="58"/>
      <c r="BX57" s="58"/>
      <c r="BY57" s="58"/>
      <c r="BZ57" s="58"/>
      <c r="CA57" s="58"/>
      <c r="CB57" s="58"/>
      <c r="CC57" s="58"/>
      <c r="CD57" s="58"/>
      <c r="CE57" s="58"/>
      <c r="CF57" s="58"/>
      <c r="CG57" s="58"/>
      <c r="CH57" s="58"/>
      <c r="CI57" s="58"/>
      <c r="CJ57" s="58"/>
      <c r="CK57" s="59"/>
      <c r="CL57" s="57">
        <f>BT57/('[1]хар-ка по 75-му'!E45+'[1]хар-ка по 75-му'!F48)/12</f>
        <v>6.4626790705309363</v>
      </c>
      <c r="CM57" s="58"/>
      <c r="CN57" s="58"/>
      <c r="CO57" s="58"/>
      <c r="CP57" s="58"/>
      <c r="CQ57" s="58"/>
      <c r="CR57" s="58"/>
      <c r="CS57" s="58"/>
      <c r="CT57" s="58"/>
      <c r="CU57" s="58"/>
      <c r="CV57" s="58"/>
      <c r="CW57" s="58"/>
      <c r="CX57" s="58"/>
      <c r="CY57" s="58"/>
      <c r="CZ57" s="58"/>
      <c r="DA57" s="58"/>
      <c r="DB57" s="58"/>
      <c r="DC57" s="58"/>
      <c r="DD57" s="59"/>
      <c r="DE57" s="63">
        <f>BT57/12/'[1]хар-ка по 75-му'!E46</f>
        <v>6.4626790705309363</v>
      </c>
      <c r="DF57" s="49"/>
      <c r="DG57" s="49"/>
      <c r="DH57" s="49"/>
      <c r="DI57" s="49"/>
      <c r="DJ57" s="49"/>
    </row>
    <row r="58" spans="1:114" ht="15.75" x14ac:dyDescent="0.25">
      <c r="A58" s="20"/>
      <c r="B58" s="41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2"/>
      <c r="AS58" s="50"/>
      <c r="AT58" s="51"/>
      <c r="AU58" s="51"/>
      <c r="AV58" s="51"/>
      <c r="AW58" s="51"/>
      <c r="AX58" s="51"/>
      <c r="AY58" s="51"/>
      <c r="AZ58" s="51"/>
      <c r="BA58" s="51"/>
      <c r="BB58" s="51"/>
      <c r="BC58" s="51"/>
      <c r="BD58" s="51"/>
      <c r="BE58" s="51"/>
      <c r="BF58" s="51"/>
      <c r="BG58" s="51"/>
      <c r="BH58" s="51"/>
      <c r="BI58" s="51"/>
      <c r="BJ58" s="51"/>
      <c r="BK58" s="51"/>
      <c r="BL58" s="51"/>
      <c r="BM58" s="51"/>
      <c r="BN58" s="51"/>
      <c r="BO58" s="51"/>
      <c r="BP58" s="51"/>
      <c r="BQ58" s="51"/>
      <c r="BR58" s="51"/>
      <c r="BS58" s="52"/>
      <c r="BT58" s="60"/>
      <c r="BU58" s="61"/>
      <c r="BV58" s="61"/>
      <c r="BW58" s="61"/>
      <c r="BX58" s="61"/>
      <c r="BY58" s="61"/>
      <c r="BZ58" s="61"/>
      <c r="CA58" s="61"/>
      <c r="CB58" s="61"/>
      <c r="CC58" s="61"/>
      <c r="CD58" s="61"/>
      <c r="CE58" s="61"/>
      <c r="CF58" s="61"/>
      <c r="CG58" s="61"/>
      <c r="CH58" s="61"/>
      <c r="CI58" s="61"/>
      <c r="CJ58" s="61"/>
      <c r="CK58" s="62"/>
      <c r="CL58" s="60"/>
      <c r="CM58" s="61"/>
      <c r="CN58" s="61"/>
      <c r="CO58" s="61"/>
      <c r="CP58" s="61"/>
      <c r="CQ58" s="61"/>
      <c r="CR58" s="61"/>
      <c r="CS58" s="61"/>
      <c r="CT58" s="61"/>
      <c r="CU58" s="61"/>
      <c r="CV58" s="61"/>
      <c r="CW58" s="61"/>
      <c r="CX58" s="61"/>
      <c r="CY58" s="61"/>
      <c r="CZ58" s="61"/>
      <c r="DA58" s="61"/>
      <c r="DB58" s="61"/>
      <c r="DC58" s="61"/>
      <c r="DD58" s="62"/>
      <c r="DE58" s="49"/>
      <c r="DF58" s="49"/>
      <c r="DG58" s="49"/>
      <c r="DH58" s="49"/>
      <c r="DI58" s="49"/>
      <c r="DJ58" s="49"/>
    </row>
    <row r="59" spans="1:114" ht="15.75" x14ac:dyDescent="0.25">
      <c r="A59" s="20"/>
      <c r="B59" s="55" t="str">
        <f>'[1]оплата труда'!A248</f>
        <v>20. Частичный ремонт кровли</v>
      </c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55"/>
      <c r="AL59" s="55"/>
      <c r="AM59" s="55"/>
      <c r="AN59" s="55"/>
      <c r="AO59" s="55"/>
      <c r="AP59" s="55"/>
      <c r="AQ59" s="55"/>
      <c r="AR59" s="56"/>
      <c r="AS59" s="70" t="s">
        <v>27</v>
      </c>
      <c r="AT59" s="71"/>
      <c r="AU59" s="71"/>
      <c r="AV59" s="71"/>
      <c r="AW59" s="71"/>
      <c r="AX59" s="71"/>
      <c r="AY59" s="71"/>
      <c r="AZ59" s="71"/>
      <c r="BA59" s="71"/>
      <c r="BB59" s="71"/>
      <c r="BC59" s="71"/>
      <c r="BD59" s="71"/>
      <c r="BE59" s="71"/>
      <c r="BF59" s="71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2"/>
      <c r="BT59" s="57">
        <f>'[1]оплата труда'!M258+'[1]Охрана труда'!F224+[1]материалы!H199</f>
        <v>633.66531772529322</v>
      </c>
      <c r="BU59" s="58"/>
      <c r="BV59" s="58"/>
      <c r="BW59" s="58"/>
      <c r="BX59" s="58"/>
      <c r="BY59" s="58"/>
      <c r="BZ59" s="58"/>
      <c r="CA59" s="58"/>
      <c r="CB59" s="58"/>
      <c r="CC59" s="58"/>
      <c r="CD59" s="58"/>
      <c r="CE59" s="58"/>
      <c r="CF59" s="58"/>
      <c r="CG59" s="58"/>
      <c r="CH59" s="58"/>
      <c r="CI59" s="58"/>
      <c r="CJ59" s="58"/>
      <c r="CK59" s="59"/>
      <c r="CL59" s="57">
        <f>BT59/('[1]хар-ка по 75-му'!E45+'[1]хар-ка по 75-му'!F48)/12</f>
        <v>0.89198383688808169</v>
      </c>
      <c r="CM59" s="58"/>
      <c r="CN59" s="58"/>
      <c r="CO59" s="58"/>
      <c r="CP59" s="58"/>
      <c r="CQ59" s="58"/>
      <c r="CR59" s="58"/>
      <c r="CS59" s="58"/>
      <c r="CT59" s="58"/>
      <c r="CU59" s="58"/>
      <c r="CV59" s="58"/>
      <c r="CW59" s="58"/>
      <c r="CX59" s="58"/>
      <c r="CY59" s="58"/>
      <c r="CZ59" s="58"/>
      <c r="DA59" s="58"/>
      <c r="DB59" s="58"/>
      <c r="DC59" s="58"/>
      <c r="DD59" s="59"/>
      <c r="DE59" s="63">
        <f>BT59/12/'[1]хар-ка по 75-му'!E46</f>
        <v>0.89198383688808158</v>
      </c>
      <c r="DF59" s="49"/>
      <c r="DG59" s="49"/>
      <c r="DH59" s="49"/>
      <c r="DI59" s="49"/>
      <c r="DJ59" s="49"/>
    </row>
    <row r="60" spans="1:114" ht="15.75" x14ac:dyDescent="0.25">
      <c r="A60" s="20"/>
      <c r="B60" s="41"/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  <c r="AO60" s="41"/>
      <c r="AP60" s="41"/>
      <c r="AQ60" s="41"/>
      <c r="AR60" s="42"/>
      <c r="AS60" s="82"/>
      <c r="AT60" s="73"/>
      <c r="AU60" s="73"/>
      <c r="AV60" s="73"/>
      <c r="AW60" s="73"/>
      <c r="AX60" s="73"/>
      <c r="AY60" s="73"/>
      <c r="AZ60" s="73"/>
      <c r="BA60" s="73"/>
      <c r="BB60" s="73"/>
      <c r="BC60" s="73"/>
      <c r="BD60" s="73"/>
      <c r="BE60" s="73"/>
      <c r="BF60" s="73"/>
      <c r="BG60" s="73"/>
      <c r="BH60" s="73"/>
      <c r="BI60" s="73"/>
      <c r="BJ60" s="73"/>
      <c r="BK60" s="73"/>
      <c r="BL60" s="73"/>
      <c r="BM60" s="73"/>
      <c r="BN60" s="73"/>
      <c r="BO60" s="73"/>
      <c r="BP60" s="73"/>
      <c r="BQ60" s="73"/>
      <c r="BR60" s="73"/>
      <c r="BS60" s="74"/>
      <c r="BT60" s="60"/>
      <c r="BU60" s="61"/>
      <c r="BV60" s="61"/>
      <c r="BW60" s="61"/>
      <c r="BX60" s="61"/>
      <c r="BY60" s="61"/>
      <c r="BZ60" s="61"/>
      <c r="CA60" s="61"/>
      <c r="CB60" s="61"/>
      <c r="CC60" s="61"/>
      <c r="CD60" s="61"/>
      <c r="CE60" s="61"/>
      <c r="CF60" s="61"/>
      <c r="CG60" s="61"/>
      <c r="CH60" s="61"/>
      <c r="CI60" s="61"/>
      <c r="CJ60" s="61"/>
      <c r="CK60" s="62"/>
      <c r="CL60" s="60"/>
      <c r="CM60" s="61"/>
      <c r="CN60" s="61"/>
      <c r="CO60" s="61"/>
      <c r="CP60" s="61"/>
      <c r="CQ60" s="61"/>
      <c r="CR60" s="61"/>
      <c r="CS60" s="61"/>
      <c r="CT60" s="61"/>
      <c r="CU60" s="61"/>
      <c r="CV60" s="61"/>
      <c r="CW60" s="61"/>
      <c r="CX60" s="61"/>
      <c r="CY60" s="61"/>
      <c r="CZ60" s="61"/>
      <c r="DA60" s="61"/>
      <c r="DB60" s="61"/>
      <c r="DC60" s="61"/>
      <c r="DD60" s="62"/>
      <c r="DE60" s="49"/>
      <c r="DF60" s="49"/>
      <c r="DG60" s="49"/>
      <c r="DH60" s="49"/>
      <c r="DI60" s="49"/>
      <c r="DJ60" s="49"/>
    </row>
    <row r="61" spans="1:114" ht="15.75" x14ac:dyDescent="0.25">
      <c r="A61" s="20"/>
      <c r="B61" s="55" t="s">
        <v>50</v>
      </c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70" t="s">
        <v>27</v>
      </c>
      <c r="AT61" s="71"/>
      <c r="AU61" s="71"/>
      <c r="AV61" s="71"/>
      <c r="AW61" s="71"/>
      <c r="AX61" s="71"/>
      <c r="AY61" s="71"/>
      <c r="AZ61" s="71"/>
      <c r="BA61" s="71"/>
      <c r="BB61" s="71"/>
      <c r="BC61" s="71"/>
      <c r="BD61" s="71"/>
      <c r="BE61" s="71"/>
      <c r="BF61" s="71"/>
      <c r="BG61" s="71"/>
      <c r="BH61" s="71"/>
      <c r="BI61" s="71"/>
      <c r="BJ61" s="71"/>
      <c r="BK61" s="71"/>
      <c r="BL61" s="71"/>
      <c r="BM61" s="71"/>
      <c r="BN61" s="71"/>
      <c r="BO61" s="71"/>
      <c r="BP61" s="71"/>
      <c r="BQ61" s="71"/>
      <c r="BR61" s="71"/>
      <c r="BS61" s="72"/>
      <c r="BT61" s="58">
        <f>'[1]оплата труда'!M270+'[1]Охрана труда'!F225+[1]материалы!H208</f>
        <v>0</v>
      </c>
      <c r="BU61" s="58"/>
      <c r="BV61" s="58"/>
      <c r="BW61" s="58"/>
      <c r="BX61" s="58"/>
      <c r="BY61" s="58"/>
      <c r="BZ61" s="58"/>
      <c r="CA61" s="58"/>
      <c r="CB61" s="58"/>
      <c r="CC61" s="58"/>
      <c r="CD61" s="58"/>
      <c r="CE61" s="58"/>
      <c r="CF61" s="58"/>
      <c r="CG61" s="58"/>
      <c r="CH61" s="58"/>
      <c r="CI61" s="58"/>
      <c r="CJ61" s="58"/>
      <c r="CK61" s="59"/>
      <c r="CL61" s="57">
        <f>BT61/('[1]хар-ка по 75-му'!E45+'[1]хар-ка по 75-му'!F48)/12</f>
        <v>0</v>
      </c>
      <c r="CM61" s="58"/>
      <c r="CN61" s="58"/>
      <c r="CO61" s="58"/>
      <c r="CP61" s="58"/>
      <c r="CQ61" s="58"/>
      <c r="CR61" s="58"/>
      <c r="CS61" s="58"/>
      <c r="CT61" s="58"/>
      <c r="CU61" s="58"/>
      <c r="CV61" s="58"/>
      <c r="CW61" s="58"/>
      <c r="CX61" s="58"/>
      <c r="CY61" s="58"/>
      <c r="CZ61" s="58"/>
      <c r="DA61" s="58"/>
      <c r="DB61" s="58"/>
      <c r="DC61" s="58"/>
      <c r="DD61" s="59"/>
      <c r="DE61" s="63">
        <f>BT61/12/'[1]хар-ка по 75-му'!E46</f>
        <v>0</v>
      </c>
      <c r="DF61" s="49"/>
      <c r="DG61" s="49"/>
      <c r="DH61" s="49"/>
      <c r="DI61" s="49"/>
      <c r="DJ61" s="49"/>
    </row>
    <row r="62" spans="1:114" ht="15.75" x14ac:dyDescent="0.25">
      <c r="A62" s="20"/>
      <c r="B62" s="39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81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  <c r="BF62" s="44"/>
      <c r="BG62" s="44"/>
      <c r="BH62" s="44"/>
      <c r="BI62" s="44"/>
      <c r="BJ62" s="44"/>
      <c r="BK62" s="44"/>
      <c r="BL62" s="44"/>
      <c r="BM62" s="44"/>
      <c r="BN62" s="44"/>
      <c r="BO62" s="44"/>
      <c r="BP62" s="44"/>
      <c r="BQ62" s="44"/>
      <c r="BR62" s="44"/>
      <c r="BS62" s="45"/>
      <c r="BT62" s="61"/>
      <c r="BU62" s="61"/>
      <c r="BV62" s="61"/>
      <c r="BW62" s="61"/>
      <c r="BX62" s="61"/>
      <c r="BY62" s="61"/>
      <c r="BZ62" s="61"/>
      <c r="CA62" s="61"/>
      <c r="CB62" s="61"/>
      <c r="CC62" s="61"/>
      <c r="CD62" s="61"/>
      <c r="CE62" s="61"/>
      <c r="CF62" s="61"/>
      <c r="CG62" s="61"/>
      <c r="CH62" s="61"/>
      <c r="CI62" s="61"/>
      <c r="CJ62" s="61"/>
      <c r="CK62" s="62"/>
      <c r="CL62" s="60"/>
      <c r="CM62" s="61"/>
      <c r="CN62" s="61"/>
      <c r="CO62" s="61"/>
      <c r="CP62" s="61"/>
      <c r="CQ62" s="61"/>
      <c r="CR62" s="61"/>
      <c r="CS62" s="61"/>
      <c r="CT62" s="61"/>
      <c r="CU62" s="61"/>
      <c r="CV62" s="61"/>
      <c r="CW62" s="61"/>
      <c r="CX62" s="61"/>
      <c r="CY62" s="61"/>
      <c r="CZ62" s="61"/>
      <c r="DA62" s="61"/>
      <c r="DB62" s="61"/>
      <c r="DC62" s="61"/>
      <c r="DD62" s="62"/>
      <c r="DE62" s="49"/>
      <c r="DF62" s="49"/>
      <c r="DG62" s="49"/>
      <c r="DH62" s="49"/>
      <c r="DI62" s="49"/>
      <c r="DJ62" s="49"/>
    </row>
    <row r="63" spans="1:114" ht="15.75" x14ac:dyDescent="0.25">
      <c r="A63" s="2"/>
      <c r="B63" s="55" t="str">
        <f>'[1]оплата труда'!A272</f>
        <v>22. Устранение засоров внутренних канализационных трубопроводов</v>
      </c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55"/>
      <c r="AL63" s="55"/>
      <c r="AM63" s="55"/>
      <c r="AN63" s="55"/>
      <c r="AO63" s="55"/>
      <c r="AP63" s="55"/>
      <c r="AQ63" s="55"/>
      <c r="AR63" s="55"/>
      <c r="AS63" s="70" t="s">
        <v>27</v>
      </c>
      <c r="AT63" s="71"/>
      <c r="AU63" s="71"/>
      <c r="AV63" s="71"/>
      <c r="AW63" s="71"/>
      <c r="AX63" s="71"/>
      <c r="AY63" s="71"/>
      <c r="AZ63" s="71"/>
      <c r="BA63" s="71"/>
      <c r="BB63" s="71"/>
      <c r="BC63" s="71"/>
      <c r="BD63" s="71"/>
      <c r="BE63" s="71"/>
      <c r="BF63" s="71"/>
      <c r="BG63" s="71"/>
      <c r="BH63" s="71"/>
      <c r="BI63" s="71"/>
      <c r="BJ63" s="71"/>
      <c r="BK63" s="71"/>
      <c r="BL63" s="71"/>
      <c r="BM63" s="71"/>
      <c r="BN63" s="71"/>
      <c r="BO63" s="71"/>
      <c r="BP63" s="71"/>
      <c r="BQ63" s="71"/>
      <c r="BR63" s="71"/>
      <c r="BS63" s="72"/>
      <c r="BT63" s="58">
        <f>'[1]оплата труда'!M278+'[1]Охрана труда'!F226+[1]материалы!H214</f>
        <v>0</v>
      </c>
      <c r="BU63" s="58"/>
      <c r="BV63" s="58"/>
      <c r="BW63" s="58"/>
      <c r="BX63" s="58"/>
      <c r="BY63" s="58"/>
      <c r="BZ63" s="58"/>
      <c r="CA63" s="58"/>
      <c r="CB63" s="58"/>
      <c r="CC63" s="58"/>
      <c r="CD63" s="58"/>
      <c r="CE63" s="58"/>
      <c r="CF63" s="58"/>
      <c r="CG63" s="58"/>
      <c r="CH63" s="58"/>
      <c r="CI63" s="58"/>
      <c r="CJ63" s="58"/>
      <c r="CK63" s="59"/>
      <c r="CL63" s="57">
        <f>BT63/('[1]хар-ка по 75-му'!$E$45+'[1]хар-ка по 75-му'!$F$48)/12</f>
        <v>0</v>
      </c>
      <c r="CM63" s="58"/>
      <c r="CN63" s="58"/>
      <c r="CO63" s="58"/>
      <c r="CP63" s="58"/>
      <c r="CQ63" s="58"/>
      <c r="CR63" s="58"/>
      <c r="CS63" s="58"/>
      <c r="CT63" s="58"/>
      <c r="CU63" s="58"/>
      <c r="CV63" s="58"/>
      <c r="CW63" s="58"/>
      <c r="CX63" s="58"/>
      <c r="CY63" s="58"/>
      <c r="CZ63" s="58"/>
      <c r="DA63" s="58"/>
      <c r="DB63" s="58"/>
      <c r="DC63" s="58"/>
      <c r="DD63" s="59"/>
      <c r="DE63" s="63">
        <f>BT63/12/'[1]хар-ка по 75-му'!E46</f>
        <v>0</v>
      </c>
      <c r="DF63" s="49"/>
      <c r="DG63" s="49"/>
      <c r="DH63" s="49"/>
      <c r="DI63" s="49"/>
      <c r="DJ63" s="49"/>
    </row>
    <row r="64" spans="1:114" ht="15.75" x14ac:dyDescent="0.25">
      <c r="A64" s="29"/>
      <c r="B64" s="41"/>
      <c r="C64" s="41"/>
      <c r="D64" s="41"/>
      <c r="E64" s="41"/>
      <c r="F64" s="41"/>
      <c r="G64" s="41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  <c r="AI64" s="41"/>
      <c r="AJ64" s="41"/>
      <c r="AK64" s="41"/>
      <c r="AL64" s="41"/>
      <c r="AM64" s="41"/>
      <c r="AN64" s="41"/>
      <c r="AO64" s="41"/>
      <c r="AP64" s="41"/>
      <c r="AQ64" s="41"/>
      <c r="AR64" s="41"/>
      <c r="AS64" s="81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  <c r="BF64" s="44"/>
      <c r="BG64" s="44"/>
      <c r="BH64" s="44"/>
      <c r="BI64" s="44"/>
      <c r="BJ64" s="44"/>
      <c r="BK64" s="44"/>
      <c r="BL64" s="44"/>
      <c r="BM64" s="44"/>
      <c r="BN64" s="44"/>
      <c r="BO64" s="44"/>
      <c r="BP64" s="44"/>
      <c r="BQ64" s="44"/>
      <c r="BR64" s="44"/>
      <c r="BS64" s="45"/>
      <c r="BT64" s="61"/>
      <c r="BU64" s="61"/>
      <c r="BV64" s="61"/>
      <c r="BW64" s="61"/>
      <c r="BX64" s="61"/>
      <c r="BY64" s="61"/>
      <c r="BZ64" s="61"/>
      <c r="CA64" s="61"/>
      <c r="CB64" s="61"/>
      <c r="CC64" s="61"/>
      <c r="CD64" s="61"/>
      <c r="CE64" s="61"/>
      <c r="CF64" s="61"/>
      <c r="CG64" s="61"/>
      <c r="CH64" s="61"/>
      <c r="CI64" s="61"/>
      <c r="CJ64" s="61"/>
      <c r="CK64" s="62"/>
      <c r="CL64" s="60"/>
      <c r="CM64" s="61"/>
      <c r="CN64" s="61"/>
      <c r="CO64" s="61"/>
      <c r="CP64" s="61"/>
      <c r="CQ64" s="61"/>
      <c r="CR64" s="61"/>
      <c r="CS64" s="61"/>
      <c r="CT64" s="61"/>
      <c r="CU64" s="61"/>
      <c r="CV64" s="61"/>
      <c r="CW64" s="61"/>
      <c r="CX64" s="61"/>
      <c r="CY64" s="61"/>
      <c r="CZ64" s="61"/>
      <c r="DA64" s="61"/>
      <c r="DB64" s="61"/>
      <c r="DC64" s="61"/>
      <c r="DD64" s="62"/>
      <c r="DE64" s="49"/>
      <c r="DF64" s="49"/>
      <c r="DG64" s="49"/>
      <c r="DH64" s="49"/>
      <c r="DI64" s="49"/>
      <c r="DJ64" s="49"/>
    </row>
    <row r="65" spans="1:114" ht="15.75" x14ac:dyDescent="0.25">
      <c r="A65" s="30"/>
      <c r="B65" s="83" t="str">
        <f>'[1]оплата труда'!A280</f>
        <v xml:space="preserve">23. Притирка  запорной  арматуры без снятия с места в системе отопления         </v>
      </c>
      <c r="C65" s="83"/>
      <c r="D65" s="83"/>
      <c r="E65" s="83"/>
      <c r="F65" s="83"/>
      <c r="G65" s="83"/>
      <c r="H65" s="83"/>
      <c r="I65" s="83"/>
      <c r="J65" s="83"/>
      <c r="K65" s="83"/>
      <c r="L65" s="83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3"/>
      <c r="X65" s="83"/>
      <c r="Y65" s="83"/>
      <c r="Z65" s="83"/>
      <c r="AA65" s="83"/>
      <c r="AB65" s="83"/>
      <c r="AC65" s="83"/>
      <c r="AD65" s="83"/>
      <c r="AE65" s="83"/>
      <c r="AF65" s="83"/>
      <c r="AG65" s="83"/>
      <c r="AH65" s="83"/>
      <c r="AI65" s="83"/>
      <c r="AJ65" s="83"/>
      <c r="AK65" s="83"/>
      <c r="AL65" s="83"/>
      <c r="AM65" s="83"/>
      <c r="AN65" s="83"/>
      <c r="AO65" s="83"/>
      <c r="AP65" s="83"/>
      <c r="AQ65" s="83"/>
      <c r="AR65" s="83"/>
      <c r="AS65" s="70" t="s">
        <v>27</v>
      </c>
      <c r="AT65" s="71"/>
      <c r="AU65" s="71"/>
      <c r="AV65" s="71"/>
      <c r="AW65" s="71"/>
      <c r="AX65" s="71"/>
      <c r="AY65" s="71"/>
      <c r="AZ65" s="71"/>
      <c r="BA65" s="71"/>
      <c r="BB65" s="71"/>
      <c r="BC65" s="71"/>
      <c r="BD65" s="71"/>
      <c r="BE65" s="71"/>
      <c r="BF65" s="71"/>
      <c r="BG65" s="71"/>
      <c r="BH65" s="71"/>
      <c r="BI65" s="71"/>
      <c r="BJ65" s="71"/>
      <c r="BK65" s="71"/>
      <c r="BL65" s="71"/>
      <c r="BM65" s="71"/>
      <c r="BN65" s="71"/>
      <c r="BO65" s="71"/>
      <c r="BP65" s="71"/>
      <c r="BQ65" s="71"/>
      <c r="BR65" s="71"/>
      <c r="BS65" s="72"/>
      <c r="BT65" s="58">
        <f>'[1]оплата труда'!M287+'[1]Охрана труда'!F227+[1]материалы!H220</f>
        <v>0</v>
      </c>
      <c r="BU65" s="58"/>
      <c r="BV65" s="58"/>
      <c r="BW65" s="58"/>
      <c r="BX65" s="58"/>
      <c r="BY65" s="58"/>
      <c r="BZ65" s="58"/>
      <c r="CA65" s="58"/>
      <c r="CB65" s="58"/>
      <c r="CC65" s="58"/>
      <c r="CD65" s="58"/>
      <c r="CE65" s="58"/>
      <c r="CF65" s="58"/>
      <c r="CG65" s="58"/>
      <c r="CH65" s="58"/>
      <c r="CI65" s="58"/>
      <c r="CJ65" s="58"/>
      <c r="CK65" s="59"/>
      <c r="CL65" s="57">
        <f>BT65/('[1]хар-ка по 75-му'!$E$45+'[1]хар-ка по 75-му'!$F$48)/12</f>
        <v>0</v>
      </c>
      <c r="CM65" s="58"/>
      <c r="CN65" s="58"/>
      <c r="CO65" s="58"/>
      <c r="CP65" s="58"/>
      <c r="CQ65" s="58"/>
      <c r="CR65" s="58"/>
      <c r="CS65" s="58"/>
      <c r="CT65" s="58"/>
      <c r="CU65" s="58"/>
      <c r="CV65" s="58"/>
      <c r="CW65" s="58"/>
      <c r="CX65" s="58"/>
      <c r="CY65" s="58"/>
      <c r="CZ65" s="58"/>
      <c r="DA65" s="58"/>
      <c r="DB65" s="58"/>
      <c r="DC65" s="58"/>
      <c r="DD65" s="59"/>
      <c r="DE65" s="63">
        <f>BT65/12/'[1]хар-ка по 75-му'!E46</f>
        <v>0</v>
      </c>
      <c r="DF65" s="49"/>
      <c r="DG65" s="49"/>
      <c r="DH65" s="49"/>
      <c r="DI65" s="49"/>
      <c r="DJ65" s="49"/>
    </row>
    <row r="66" spans="1:114" ht="15.75" x14ac:dyDescent="0.25">
      <c r="A66" s="30"/>
      <c r="B66" s="83"/>
      <c r="C66" s="83"/>
      <c r="D66" s="83"/>
      <c r="E66" s="83"/>
      <c r="F66" s="83"/>
      <c r="G66" s="83"/>
      <c r="H66" s="83"/>
      <c r="I66" s="83"/>
      <c r="J66" s="83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  <c r="AD66" s="83"/>
      <c r="AE66" s="83"/>
      <c r="AF66" s="83"/>
      <c r="AG66" s="83"/>
      <c r="AH66" s="83"/>
      <c r="AI66" s="83"/>
      <c r="AJ66" s="83"/>
      <c r="AK66" s="83"/>
      <c r="AL66" s="83"/>
      <c r="AM66" s="83"/>
      <c r="AN66" s="83"/>
      <c r="AO66" s="83"/>
      <c r="AP66" s="83"/>
      <c r="AQ66" s="83"/>
      <c r="AR66" s="83"/>
      <c r="AS66" s="46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47"/>
      <c r="BT66" s="61"/>
      <c r="BU66" s="61"/>
      <c r="BV66" s="61"/>
      <c r="BW66" s="61"/>
      <c r="BX66" s="61"/>
      <c r="BY66" s="61"/>
      <c r="BZ66" s="61"/>
      <c r="CA66" s="61"/>
      <c r="CB66" s="61"/>
      <c r="CC66" s="61"/>
      <c r="CD66" s="61"/>
      <c r="CE66" s="61"/>
      <c r="CF66" s="61"/>
      <c r="CG66" s="61"/>
      <c r="CH66" s="61"/>
      <c r="CI66" s="61"/>
      <c r="CJ66" s="61"/>
      <c r="CK66" s="62"/>
      <c r="CL66" s="60"/>
      <c r="CM66" s="61"/>
      <c r="CN66" s="61"/>
      <c r="CO66" s="61"/>
      <c r="CP66" s="61"/>
      <c r="CQ66" s="61"/>
      <c r="CR66" s="61"/>
      <c r="CS66" s="61"/>
      <c r="CT66" s="61"/>
      <c r="CU66" s="61"/>
      <c r="CV66" s="61"/>
      <c r="CW66" s="61"/>
      <c r="CX66" s="61"/>
      <c r="CY66" s="61"/>
      <c r="CZ66" s="61"/>
      <c r="DA66" s="61"/>
      <c r="DB66" s="61"/>
      <c r="DC66" s="61"/>
      <c r="DD66" s="62"/>
      <c r="DE66" s="49"/>
      <c r="DF66" s="49"/>
      <c r="DG66" s="49"/>
      <c r="DH66" s="49"/>
      <c r="DI66" s="49"/>
      <c r="DJ66" s="49"/>
    </row>
    <row r="67" spans="1:114" ht="15.75" x14ac:dyDescent="0.25">
      <c r="A67" s="30"/>
      <c r="B67" s="83" t="str">
        <f>'[1]оплата труда'!A289</f>
        <v xml:space="preserve">24. Укрепление крючков для  труб и приборов центрального отопления. </v>
      </c>
      <c r="C67" s="83"/>
      <c r="D67" s="83"/>
      <c r="E67" s="83"/>
      <c r="F67" s="83"/>
      <c r="G67" s="83"/>
      <c r="H67" s="83"/>
      <c r="I67" s="83"/>
      <c r="J67" s="83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  <c r="AD67" s="83"/>
      <c r="AE67" s="83"/>
      <c r="AF67" s="83"/>
      <c r="AG67" s="83"/>
      <c r="AH67" s="83"/>
      <c r="AI67" s="83"/>
      <c r="AJ67" s="83"/>
      <c r="AK67" s="83"/>
      <c r="AL67" s="83"/>
      <c r="AM67" s="83"/>
      <c r="AN67" s="83"/>
      <c r="AO67" s="83"/>
      <c r="AP67" s="83"/>
      <c r="AQ67" s="83"/>
      <c r="AR67" s="83"/>
      <c r="AS67" s="84" t="s">
        <v>27</v>
      </c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6"/>
      <c r="BT67" s="57">
        <f>'[1]оплата труда'!M295+'[1]Охрана труда'!F228+[1]материалы!H227</f>
        <v>0</v>
      </c>
      <c r="BU67" s="58"/>
      <c r="BV67" s="58"/>
      <c r="BW67" s="58"/>
      <c r="BX67" s="58"/>
      <c r="BY67" s="58"/>
      <c r="BZ67" s="58"/>
      <c r="CA67" s="58"/>
      <c r="CB67" s="58"/>
      <c r="CC67" s="58"/>
      <c r="CD67" s="58"/>
      <c r="CE67" s="58"/>
      <c r="CF67" s="58"/>
      <c r="CG67" s="58"/>
      <c r="CH67" s="58"/>
      <c r="CI67" s="58"/>
      <c r="CJ67" s="58"/>
      <c r="CK67" s="59"/>
      <c r="CL67" s="57">
        <f>BT67/('[1]хар-ка по 75-му'!$E$45+'[1]хар-ка по 75-му'!$F$48)/12</f>
        <v>0</v>
      </c>
      <c r="CM67" s="58"/>
      <c r="CN67" s="58"/>
      <c r="CO67" s="58"/>
      <c r="CP67" s="58"/>
      <c r="CQ67" s="58"/>
      <c r="CR67" s="58"/>
      <c r="CS67" s="58"/>
      <c r="CT67" s="58"/>
      <c r="CU67" s="58"/>
      <c r="CV67" s="58"/>
      <c r="CW67" s="58"/>
      <c r="CX67" s="58"/>
      <c r="CY67" s="58"/>
      <c r="CZ67" s="58"/>
      <c r="DA67" s="58"/>
      <c r="DB67" s="58"/>
      <c r="DC67" s="58"/>
      <c r="DD67" s="59"/>
      <c r="DE67" s="63">
        <f>BT67/12/'[1]хар-ка по 75-му'!E46</f>
        <v>0</v>
      </c>
      <c r="DF67" s="49"/>
      <c r="DG67" s="49"/>
      <c r="DH67" s="49"/>
      <c r="DI67" s="49"/>
      <c r="DJ67" s="49"/>
    </row>
    <row r="68" spans="1:114" ht="15.75" x14ac:dyDescent="0.25">
      <c r="A68" s="30"/>
      <c r="B68" s="83"/>
      <c r="C68" s="83"/>
      <c r="D68" s="83"/>
      <c r="E68" s="83"/>
      <c r="F68" s="83"/>
      <c r="G68" s="83"/>
      <c r="H68" s="83"/>
      <c r="I68" s="83"/>
      <c r="J68" s="83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  <c r="AD68" s="83"/>
      <c r="AE68" s="83"/>
      <c r="AF68" s="83"/>
      <c r="AG68" s="83"/>
      <c r="AH68" s="83"/>
      <c r="AI68" s="83"/>
      <c r="AJ68" s="83"/>
      <c r="AK68" s="83"/>
      <c r="AL68" s="83"/>
      <c r="AM68" s="83"/>
      <c r="AN68" s="83"/>
      <c r="AO68" s="83"/>
      <c r="AP68" s="83"/>
      <c r="AQ68" s="83"/>
      <c r="AR68" s="83"/>
      <c r="AS68" s="87"/>
      <c r="AT68" s="88"/>
      <c r="AU68" s="88"/>
      <c r="AV68" s="88"/>
      <c r="AW68" s="88"/>
      <c r="AX68" s="88"/>
      <c r="AY68" s="88"/>
      <c r="AZ68" s="88"/>
      <c r="BA68" s="88"/>
      <c r="BB68" s="88"/>
      <c r="BC68" s="88"/>
      <c r="BD68" s="88"/>
      <c r="BE68" s="88"/>
      <c r="BF68" s="88"/>
      <c r="BG68" s="88"/>
      <c r="BH68" s="88"/>
      <c r="BI68" s="88"/>
      <c r="BJ68" s="88"/>
      <c r="BK68" s="88"/>
      <c r="BL68" s="88"/>
      <c r="BM68" s="88"/>
      <c r="BN68" s="88"/>
      <c r="BO68" s="88"/>
      <c r="BP68" s="88"/>
      <c r="BQ68" s="88"/>
      <c r="BR68" s="88"/>
      <c r="BS68" s="89"/>
      <c r="BT68" s="60"/>
      <c r="BU68" s="61"/>
      <c r="BV68" s="61"/>
      <c r="BW68" s="61"/>
      <c r="BX68" s="61"/>
      <c r="BY68" s="61"/>
      <c r="BZ68" s="61"/>
      <c r="CA68" s="61"/>
      <c r="CB68" s="61"/>
      <c r="CC68" s="61"/>
      <c r="CD68" s="61"/>
      <c r="CE68" s="61"/>
      <c r="CF68" s="61"/>
      <c r="CG68" s="61"/>
      <c r="CH68" s="61"/>
      <c r="CI68" s="61"/>
      <c r="CJ68" s="61"/>
      <c r="CK68" s="62"/>
      <c r="CL68" s="60"/>
      <c r="CM68" s="61"/>
      <c r="CN68" s="61"/>
      <c r="CO68" s="61"/>
      <c r="CP68" s="61"/>
      <c r="CQ68" s="61"/>
      <c r="CR68" s="61"/>
      <c r="CS68" s="61"/>
      <c r="CT68" s="61"/>
      <c r="CU68" s="61"/>
      <c r="CV68" s="61"/>
      <c r="CW68" s="61"/>
      <c r="CX68" s="61"/>
      <c r="CY68" s="61"/>
      <c r="CZ68" s="61"/>
      <c r="DA68" s="61"/>
      <c r="DB68" s="61"/>
      <c r="DC68" s="61"/>
      <c r="DD68" s="62"/>
      <c r="DE68" s="49"/>
      <c r="DF68" s="49"/>
      <c r="DG68" s="49"/>
      <c r="DH68" s="49"/>
      <c r="DI68" s="49"/>
      <c r="DJ68" s="49"/>
    </row>
    <row r="69" spans="1:114" ht="15.75" x14ac:dyDescent="0.25">
      <c r="A69" s="30"/>
      <c r="B69" s="83" t="str">
        <f>'[1]оплата труда'!A297</f>
        <v>25. Ликвидация воздушных пробок в системе отопления в стояке.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  <c r="AD69" s="83"/>
      <c r="AE69" s="83"/>
      <c r="AF69" s="83"/>
      <c r="AG69" s="83"/>
      <c r="AH69" s="83"/>
      <c r="AI69" s="83"/>
      <c r="AJ69" s="83"/>
      <c r="AK69" s="83"/>
      <c r="AL69" s="83"/>
      <c r="AM69" s="83"/>
      <c r="AN69" s="83"/>
      <c r="AO69" s="83"/>
      <c r="AP69" s="83"/>
      <c r="AQ69" s="83"/>
      <c r="AR69" s="83"/>
      <c r="AS69" s="84" t="s">
        <v>27</v>
      </c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6"/>
      <c r="BT69" s="57">
        <f>'[1]оплата труда'!M302+'[1]Охрана труда'!F229+[1]материалы!C230</f>
        <v>0</v>
      </c>
      <c r="BU69" s="58"/>
      <c r="BV69" s="58"/>
      <c r="BW69" s="58"/>
      <c r="BX69" s="58"/>
      <c r="BY69" s="58"/>
      <c r="BZ69" s="58"/>
      <c r="CA69" s="58"/>
      <c r="CB69" s="58"/>
      <c r="CC69" s="58"/>
      <c r="CD69" s="58"/>
      <c r="CE69" s="58"/>
      <c r="CF69" s="58"/>
      <c r="CG69" s="58"/>
      <c r="CH69" s="58"/>
      <c r="CI69" s="58"/>
      <c r="CJ69" s="58"/>
      <c r="CK69" s="59"/>
      <c r="CL69" s="57">
        <f>BT69/('[1]хар-ка по 75-му'!$E$45+'[1]хар-ка по 75-му'!$F$48)/12</f>
        <v>0</v>
      </c>
      <c r="CM69" s="58"/>
      <c r="CN69" s="58"/>
      <c r="CO69" s="58"/>
      <c r="CP69" s="58"/>
      <c r="CQ69" s="58"/>
      <c r="CR69" s="58"/>
      <c r="CS69" s="58"/>
      <c r="CT69" s="58"/>
      <c r="CU69" s="58"/>
      <c r="CV69" s="58"/>
      <c r="CW69" s="58"/>
      <c r="CX69" s="58"/>
      <c r="CY69" s="58"/>
      <c r="CZ69" s="58"/>
      <c r="DA69" s="58"/>
      <c r="DB69" s="58"/>
      <c r="DC69" s="58"/>
      <c r="DD69" s="59"/>
      <c r="DE69" s="63">
        <f>BT69/12/'[1]хар-ка по 75-му'!E46</f>
        <v>0</v>
      </c>
      <c r="DF69" s="49"/>
      <c r="DG69" s="49"/>
      <c r="DH69" s="49"/>
      <c r="DI69" s="49"/>
      <c r="DJ69" s="49"/>
    </row>
    <row r="70" spans="1:114" ht="15.75" x14ac:dyDescent="0.25">
      <c r="A70" s="30"/>
      <c r="B70" s="83"/>
      <c r="C70" s="83"/>
      <c r="D70" s="83"/>
      <c r="E70" s="83"/>
      <c r="F70" s="83"/>
      <c r="G70" s="83"/>
      <c r="H70" s="83"/>
      <c r="I70" s="83"/>
      <c r="J70" s="83"/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  <c r="AD70" s="83"/>
      <c r="AE70" s="83"/>
      <c r="AF70" s="83"/>
      <c r="AG70" s="83"/>
      <c r="AH70" s="83"/>
      <c r="AI70" s="83"/>
      <c r="AJ70" s="83"/>
      <c r="AK70" s="83"/>
      <c r="AL70" s="83"/>
      <c r="AM70" s="83"/>
      <c r="AN70" s="83"/>
      <c r="AO70" s="83"/>
      <c r="AP70" s="83"/>
      <c r="AQ70" s="83"/>
      <c r="AR70" s="83"/>
      <c r="AS70" s="87"/>
      <c r="AT70" s="88"/>
      <c r="AU70" s="88"/>
      <c r="AV70" s="88"/>
      <c r="AW70" s="88"/>
      <c r="AX70" s="88"/>
      <c r="AY70" s="88"/>
      <c r="AZ70" s="88"/>
      <c r="BA70" s="88"/>
      <c r="BB70" s="88"/>
      <c r="BC70" s="88"/>
      <c r="BD70" s="88"/>
      <c r="BE70" s="88"/>
      <c r="BF70" s="88"/>
      <c r="BG70" s="88"/>
      <c r="BH70" s="88"/>
      <c r="BI70" s="88"/>
      <c r="BJ70" s="88"/>
      <c r="BK70" s="88"/>
      <c r="BL70" s="88"/>
      <c r="BM70" s="88"/>
      <c r="BN70" s="88"/>
      <c r="BO70" s="88"/>
      <c r="BP70" s="88"/>
      <c r="BQ70" s="88"/>
      <c r="BR70" s="88"/>
      <c r="BS70" s="89"/>
      <c r="BT70" s="60"/>
      <c r="BU70" s="61"/>
      <c r="BV70" s="61"/>
      <c r="BW70" s="61"/>
      <c r="BX70" s="61"/>
      <c r="BY70" s="61"/>
      <c r="BZ70" s="61"/>
      <c r="CA70" s="61"/>
      <c r="CB70" s="61"/>
      <c r="CC70" s="61"/>
      <c r="CD70" s="61"/>
      <c r="CE70" s="61"/>
      <c r="CF70" s="61"/>
      <c r="CG70" s="61"/>
      <c r="CH70" s="61"/>
      <c r="CI70" s="61"/>
      <c r="CJ70" s="61"/>
      <c r="CK70" s="62"/>
      <c r="CL70" s="60"/>
      <c r="CM70" s="61"/>
      <c r="CN70" s="61"/>
      <c r="CO70" s="61"/>
      <c r="CP70" s="61"/>
      <c r="CQ70" s="61"/>
      <c r="CR70" s="61"/>
      <c r="CS70" s="61"/>
      <c r="CT70" s="61"/>
      <c r="CU70" s="61"/>
      <c r="CV70" s="61"/>
      <c r="CW70" s="61"/>
      <c r="CX70" s="61"/>
      <c r="CY70" s="61"/>
      <c r="CZ70" s="61"/>
      <c r="DA70" s="61"/>
      <c r="DB70" s="61"/>
      <c r="DC70" s="61"/>
      <c r="DD70" s="62"/>
      <c r="DE70" s="49"/>
      <c r="DF70" s="49"/>
      <c r="DG70" s="49"/>
      <c r="DH70" s="49"/>
      <c r="DI70" s="49"/>
      <c r="DJ70" s="49"/>
    </row>
    <row r="71" spans="1:114" ht="15.75" x14ac:dyDescent="0.25">
      <c r="A71" s="30"/>
      <c r="B71" s="83" t="str">
        <f>'[1]оплата труда'!A305</f>
        <v xml:space="preserve">26. Восстановление    разрушенной тепловой изоляции   </v>
      </c>
      <c r="C71" s="83"/>
      <c r="D71" s="83"/>
      <c r="E71" s="83"/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  <c r="AD71" s="83"/>
      <c r="AE71" s="83"/>
      <c r="AF71" s="83"/>
      <c r="AG71" s="83"/>
      <c r="AH71" s="83"/>
      <c r="AI71" s="83"/>
      <c r="AJ71" s="83"/>
      <c r="AK71" s="83"/>
      <c r="AL71" s="83"/>
      <c r="AM71" s="83"/>
      <c r="AN71" s="83"/>
      <c r="AO71" s="83"/>
      <c r="AP71" s="83"/>
      <c r="AQ71" s="83"/>
      <c r="AR71" s="83"/>
      <c r="AS71" s="84" t="s">
        <v>27</v>
      </c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6"/>
      <c r="BT71" s="57">
        <f>'[1]оплата труда'!M312+'[1]Охрана труда'!F230+[1]материалы!H237</f>
        <v>0</v>
      </c>
      <c r="BU71" s="58"/>
      <c r="BV71" s="58"/>
      <c r="BW71" s="58"/>
      <c r="BX71" s="58"/>
      <c r="BY71" s="58"/>
      <c r="BZ71" s="58"/>
      <c r="CA71" s="58"/>
      <c r="CB71" s="58"/>
      <c r="CC71" s="58"/>
      <c r="CD71" s="58"/>
      <c r="CE71" s="58"/>
      <c r="CF71" s="58"/>
      <c r="CG71" s="58"/>
      <c r="CH71" s="58"/>
      <c r="CI71" s="58"/>
      <c r="CJ71" s="58"/>
      <c r="CK71" s="59"/>
      <c r="CL71" s="57">
        <f>BT71/('[1]хар-ка по 75-му'!$E$45+'[1]хар-ка по 75-му'!$F$48)/12</f>
        <v>0</v>
      </c>
      <c r="CM71" s="58"/>
      <c r="CN71" s="58"/>
      <c r="CO71" s="58"/>
      <c r="CP71" s="58"/>
      <c r="CQ71" s="58"/>
      <c r="CR71" s="58"/>
      <c r="CS71" s="58"/>
      <c r="CT71" s="58"/>
      <c r="CU71" s="58"/>
      <c r="CV71" s="58"/>
      <c r="CW71" s="58"/>
      <c r="CX71" s="58"/>
      <c r="CY71" s="58"/>
      <c r="CZ71" s="58"/>
      <c r="DA71" s="58"/>
      <c r="DB71" s="58"/>
      <c r="DC71" s="58"/>
      <c r="DD71" s="59"/>
      <c r="DE71" s="63">
        <f>BT71/12/'[1]хар-ка по 75-му'!E46</f>
        <v>0</v>
      </c>
      <c r="DF71" s="49"/>
      <c r="DG71" s="49"/>
      <c r="DH71" s="49"/>
      <c r="DI71" s="49"/>
      <c r="DJ71" s="49"/>
    </row>
    <row r="72" spans="1:114" ht="15.75" x14ac:dyDescent="0.25">
      <c r="A72" s="30"/>
      <c r="B72" s="83"/>
      <c r="C72" s="83"/>
      <c r="D72" s="83"/>
      <c r="E72" s="83"/>
      <c r="F72" s="83"/>
      <c r="G72" s="83"/>
      <c r="H72" s="83"/>
      <c r="I72" s="83"/>
      <c r="J72" s="83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  <c r="AD72" s="83"/>
      <c r="AE72" s="83"/>
      <c r="AF72" s="83"/>
      <c r="AG72" s="83"/>
      <c r="AH72" s="83"/>
      <c r="AI72" s="83"/>
      <c r="AJ72" s="83"/>
      <c r="AK72" s="83"/>
      <c r="AL72" s="83"/>
      <c r="AM72" s="83"/>
      <c r="AN72" s="83"/>
      <c r="AO72" s="83"/>
      <c r="AP72" s="83"/>
      <c r="AQ72" s="83"/>
      <c r="AR72" s="83"/>
      <c r="AS72" s="87"/>
      <c r="AT72" s="88"/>
      <c r="AU72" s="88"/>
      <c r="AV72" s="88"/>
      <c r="AW72" s="88"/>
      <c r="AX72" s="88"/>
      <c r="AY72" s="88"/>
      <c r="AZ72" s="88"/>
      <c r="BA72" s="88"/>
      <c r="BB72" s="88"/>
      <c r="BC72" s="88"/>
      <c r="BD72" s="88"/>
      <c r="BE72" s="88"/>
      <c r="BF72" s="88"/>
      <c r="BG72" s="88"/>
      <c r="BH72" s="88"/>
      <c r="BI72" s="88"/>
      <c r="BJ72" s="88"/>
      <c r="BK72" s="88"/>
      <c r="BL72" s="88"/>
      <c r="BM72" s="88"/>
      <c r="BN72" s="88"/>
      <c r="BO72" s="88"/>
      <c r="BP72" s="88"/>
      <c r="BQ72" s="88"/>
      <c r="BR72" s="88"/>
      <c r="BS72" s="89"/>
      <c r="BT72" s="60"/>
      <c r="BU72" s="61"/>
      <c r="BV72" s="61"/>
      <c r="BW72" s="61"/>
      <c r="BX72" s="61"/>
      <c r="BY72" s="61"/>
      <c r="BZ72" s="61"/>
      <c r="CA72" s="61"/>
      <c r="CB72" s="61"/>
      <c r="CC72" s="61"/>
      <c r="CD72" s="61"/>
      <c r="CE72" s="61"/>
      <c r="CF72" s="61"/>
      <c r="CG72" s="61"/>
      <c r="CH72" s="61"/>
      <c r="CI72" s="61"/>
      <c r="CJ72" s="61"/>
      <c r="CK72" s="62"/>
      <c r="CL72" s="60"/>
      <c r="CM72" s="61"/>
      <c r="CN72" s="61"/>
      <c r="CO72" s="61"/>
      <c r="CP72" s="61"/>
      <c r="CQ72" s="61"/>
      <c r="CR72" s="61"/>
      <c r="CS72" s="61"/>
      <c r="CT72" s="61"/>
      <c r="CU72" s="61"/>
      <c r="CV72" s="61"/>
      <c r="CW72" s="61"/>
      <c r="CX72" s="61"/>
      <c r="CY72" s="61"/>
      <c r="CZ72" s="61"/>
      <c r="DA72" s="61"/>
      <c r="DB72" s="61"/>
      <c r="DC72" s="61"/>
      <c r="DD72" s="62"/>
      <c r="DE72" s="49"/>
      <c r="DF72" s="49"/>
      <c r="DG72" s="49"/>
      <c r="DH72" s="49"/>
      <c r="DI72" s="49"/>
      <c r="DJ72" s="49"/>
    </row>
    <row r="73" spans="1:114" ht="15.75" x14ac:dyDescent="0.25">
      <c r="A73" s="30"/>
      <c r="B73" s="83" t="str">
        <f>'[1]оплата труда'!A314</f>
        <v xml:space="preserve">27. Осмотр системы  центрального отопления  (квартирные устройства)  </v>
      </c>
      <c r="C73" s="83"/>
      <c r="D73" s="83"/>
      <c r="E73" s="83"/>
      <c r="F73" s="83"/>
      <c r="G73" s="83"/>
      <c r="H73" s="83"/>
      <c r="I73" s="83"/>
      <c r="J73" s="83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  <c r="AD73" s="83"/>
      <c r="AE73" s="83"/>
      <c r="AF73" s="83"/>
      <c r="AG73" s="83"/>
      <c r="AH73" s="83"/>
      <c r="AI73" s="83"/>
      <c r="AJ73" s="83"/>
      <c r="AK73" s="83"/>
      <c r="AL73" s="83"/>
      <c r="AM73" s="83"/>
      <c r="AN73" s="83"/>
      <c r="AO73" s="83"/>
      <c r="AP73" s="83"/>
      <c r="AQ73" s="83"/>
      <c r="AR73" s="83"/>
      <c r="AS73" s="84" t="s">
        <v>27</v>
      </c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6"/>
      <c r="BT73" s="57">
        <f>'[1]оплата труда'!M319+'[1]Охрана труда'!F231+[1]материалы!C240</f>
        <v>0</v>
      </c>
      <c r="BU73" s="58"/>
      <c r="BV73" s="58"/>
      <c r="BW73" s="58"/>
      <c r="BX73" s="58"/>
      <c r="BY73" s="58"/>
      <c r="BZ73" s="58"/>
      <c r="CA73" s="58"/>
      <c r="CB73" s="58"/>
      <c r="CC73" s="58"/>
      <c r="CD73" s="58"/>
      <c r="CE73" s="58"/>
      <c r="CF73" s="58"/>
      <c r="CG73" s="58"/>
      <c r="CH73" s="58"/>
      <c r="CI73" s="58"/>
      <c r="CJ73" s="58"/>
      <c r="CK73" s="59"/>
      <c r="CL73" s="57">
        <f>BT73/('[1]хар-ка по 75-му'!$E$45+'[1]хар-ка по 75-му'!$F$48)/12</f>
        <v>0</v>
      </c>
      <c r="CM73" s="58"/>
      <c r="CN73" s="58"/>
      <c r="CO73" s="58"/>
      <c r="CP73" s="58"/>
      <c r="CQ73" s="58"/>
      <c r="CR73" s="58"/>
      <c r="CS73" s="58"/>
      <c r="CT73" s="58"/>
      <c r="CU73" s="58"/>
      <c r="CV73" s="58"/>
      <c r="CW73" s="58"/>
      <c r="CX73" s="58"/>
      <c r="CY73" s="58"/>
      <c r="CZ73" s="58"/>
      <c r="DA73" s="58"/>
      <c r="DB73" s="58"/>
      <c r="DC73" s="58"/>
      <c r="DD73" s="59"/>
      <c r="DE73" s="63">
        <f>BT73/12/'[1]хар-ка по 75-му'!E46</f>
        <v>0</v>
      </c>
      <c r="DF73" s="49"/>
      <c r="DG73" s="49"/>
      <c r="DH73" s="49"/>
      <c r="DI73" s="49"/>
      <c r="DJ73" s="49"/>
    </row>
    <row r="74" spans="1:114" ht="15.75" x14ac:dyDescent="0.25">
      <c r="A74" s="20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83"/>
      <c r="AQ74" s="83"/>
      <c r="AR74" s="83"/>
      <c r="AS74" s="87"/>
      <c r="AT74" s="88"/>
      <c r="AU74" s="88"/>
      <c r="AV74" s="88"/>
      <c r="AW74" s="88"/>
      <c r="AX74" s="88"/>
      <c r="AY74" s="88"/>
      <c r="AZ74" s="88"/>
      <c r="BA74" s="88"/>
      <c r="BB74" s="88"/>
      <c r="BC74" s="88"/>
      <c r="BD74" s="88"/>
      <c r="BE74" s="88"/>
      <c r="BF74" s="88"/>
      <c r="BG74" s="88"/>
      <c r="BH74" s="88"/>
      <c r="BI74" s="88"/>
      <c r="BJ74" s="88"/>
      <c r="BK74" s="88"/>
      <c r="BL74" s="88"/>
      <c r="BM74" s="88"/>
      <c r="BN74" s="88"/>
      <c r="BO74" s="88"/>
      <c r="BP74" s="88"/>
      <c r="BQ74" s="88"/>
      <c r="BR74" s="88"/>
      <c r="BS74" s="89"/>
      <c r="BT74" s="60"/>
      <c r="BU74" s="61"/>
      <c r="BV74" s="61"/>
      <c r="BW74" s="61"/>
      <c r="BX74" s="61"/>
      <c r="BY74" s="61"/>
      <c r="BZ74" s="61"/>
      <c r="CA74" s="61"/>
      <c r="CB74" s="61"/>
      <c r="CC74" s="61"/>
      <c r="CD74" s="61"/>
      <c r="CE74" s="61"/>
      <c r="CF74" s="61"/>
      <c r="CG74" s="61"/>
      <c r="CH74" s="61"/>
      <c r="CI74" s="61"/>
      <c r="CJ74" s="61"/>
      <c r="CK74" s="62"/>
      <c r="CL74" s="60"/>
      <c r="CM74" s="61"/>
      <c r="CN74" s="61"/>
      <c r="CO74" s="61"/>
      <c r="CP74" s="61"/>
      <c r="CQ74" s="61"/>
      <c r="CR74" s="61"/>
      <c r="CS74" s="61"/>
      <c r="CT74" s="61"/>
      <c r="CU74" s="61"/>
      <c r="CV74" s="61"/>
      <c r="CW74" s="61"/>
      <c r="CX74" s="61"/>
      <c r="CY74" s="61"/>
      <c r="CZ74" s="61"/>
      <c r="DA74" s="61"/>
      <c r="DB74" s="61"/>
      <c r="DC74" s="61"/>
      <c r="DD74" s="62"/>
      <c r="DE74" s="49"/>
      <c r="DF74" s="49"/>
      <c r="DG74" s="49"/>
      <c r="DH74" s="49"/>
      <c r="DI74" s="49"/>
      <c r="DJ74" s="49"/>
    </row>
    <row r="75" spans="1:114" ht="15.75" x14ac:dyDescent="0.25">
      <c r="A75" s="20"/>
      <c r="B75" s="55" t="str">
        <f>'[1]оплата труда'!A321</f>
        <v xml:space="preserve">28.Проверка устройств отопления в чердачных и подвальных помещениях.       </v>
      </c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5"/>
      <c r="AO75" s="55"/>
      <c r="AP75" s="55"/>
      <c r="AQ75" s="55"/>
      <c r="AR75" s="56"/>
      <c r="AS75" s="84" t="s">
        <v>27</v>
      </c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6"/>
      <c r="BT75" s="57">
        <f>'[1]оплата труда'!M327+'[1]Охрана труда'!F232+[1]материалы!C243</f>
        <v>0</v>
      </c>
      <c r="BU75" s="58"/>
      <c r="BV75" s="58"/>
      <c r="BW75" s="58"/>
      <c r="BX75" s="58"/>
      <c r="BY75" s="58"/>
      <c r="BZ75" s="58"/>
      <c r="CA75" s="58"/>
      <c r="CB75" s="58"/>
      <c r="CC75" s="58"/>
      <c r="CD75" s="58"/>
      <c r="CE75" s="58"/>
      <c r="CF75" s="58"/>
      <c r="CG75" s="58"/>
      <c r="CH75" s="58"/>
      <c r="CI75" s="58"/>
      <c r="CJ75" s="58"/>
      <c r="CK75" s="59"/>
      <c r="CL75" s="57">
        <f>BT75/('[1]хар-ка по 75-му'!$E$45+'[1]хар-ка по 75-му'!$F$48)/12</f>
        <v>0</v>
      </c>
      <c r="CM75" s="58"/>
      <c r="CN75" s="58"/>
      <c r="CO75" s="58"/>
      <c r="CP75" s="58"/>
      <c r="CQ75" s="58"/>
      <c r="CR75" s="58"/>
      <c r="CS75" s="58"/>
      <c r="CT75" s="58"/>
      <c r="CU75" s="58"/>
      <c r="CV75" s="58"/>
      <c r="CW75" s="58"/>
      <c r="CX75" s="58"/>
      <c r="CY75" s="58"/>
      <c r="CZ75" s="58"/>
      <c r="DA75" s="58"/>
      <c r="DB75" s="58"/>
      <c r="DC75" s="58"/>
      <c r="DD75" s="59"/>
      <c r="DE75" s="63">
        <f>BT75/12/'[1]хар-ка по 75-му'!E46</f>
        <v>0</v>
      </c>
      <c r="DF75" s="49"/>
      <c r="DG75" s="49"/>
      <c r="DH75" s="49"/>
      <c r="DI75" s="49"/>
      <c r="DJ75" s="49"/>
    </row>
    <row r="76" spans="1:114" ht="15.75" x14ac:dyDescent="0.25">
      <c r="A76" s="20"/>
      <c r="B76" s="41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2"/>
      <c r="AS76" s="87"/>
      <c r="AT76" s="88"/>
      <c r="AU76" s="88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9"/>
      <c r="BT76" s="60"/>
      <c r="BU76" s="61"/>
      <c r="BV76" s="61"/>
      <c r="BW76" s="61"/>
      <c r="BX76" s="61"/>
      <c r="BY76" s="61"/>
      <c r="BZ76" s="61"/>
      <c r="CA76" s="61"/>
      <c r="CB76" s="61"/>
      <c r="CC76" s="61"/>
      <c r="CD76" s="61"/>
      <c r="CE76" s="61"/>
      <c r="CF76" s="61"/>
      <c r="CG76" s="61"/>
      <c r="CH76" s="61"/>
      <c r="CI76" s="61"/>
      <c r="CJ76" s="61"/>
      <c r="CK76" s="62"/>
      <c r="CL76" s="60"/>
      <c r="CM76" s="61"/>
      <c r="CN76" s="61"/>
      <c r="CO76" s="61"/>
      <c r="CP76" s="61"/>
      <c r="CQ76" s="61"/>
      <c r="CR76" s="61"/>
      <c r="CS76" s="61"/>
      <c r="CT76" s="61"/>
      <c r="CU76" s="61"/>
      <c r="CV76" s="61"/>
      <c r="CW76" s="61"/>
      <c r="CX76" s="61"/>
      <c r="CY76" s="61"/>
      <c r="CZ76" s="61"/>
      <c r="DA76" s="61"/>
      <c r="DB76" s="61"/>
      <c r="DC76" s="61"/>
      <c r="DD76" s="62"/>
      <c r="DE76" s="49"/>
      <c r="DF76" s="49"/>
      <c r="DG76" s="49"/>
      <c r="DH76" s="49"/>
      <c r="DI76" s="49"/>
      <c r="DJ76" s="49"/>
    </row>
    <row r="77" spans="1:114" ht="15.75" x14ac:dyDescent="0.25">
      <c r="A77" s="20"/>
      <c r="B77" s="55" t="str">
        <f>'[1]оплата труда'!A329</f>
        <v>29. Смена отдельных участков трубопроводов из стальных и водо-газопроводных неоцинкованных труб (отопление)</v>
      </c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55"/>
      <c r="AL77" s="55"/>
      <c r="AM77" s="55"/>
      <c r="AN77" s="55"/>
      <c r="AO77" s="55"/>
      <c r="AP77" s="55"/>
      <c r="AQ77" s="55"/>
      <c r="AR77" s="56"/>
      <c r="AS77" s="84" t="s">
        <v>27</v>
      </c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6"/>
      <c r="BT77" s="57">
        <f>'[1]оплата труда'!M337+'[1]Охрана труда'!F233+[1]материалы!H256</f>
        <v>0</v>
      </c>
      <c r="BU77" s="58"/>
      <c r="BV77" s="58"/>
      <c r="BW77" s="58"/>
      <c r="BX77" s="58"/>
      <c r="BY77" s="58"/>
      <c r="BZ77" s="58"/>
      <c r="CA77" s="58"/>
      <c r="CB77" s="58"/>
      <c r="CC77" s="58"/>
      <c r="CD77" s="58"/>
      <c r="CE77" s="58"/>
      <c r="CF77" s="58"/>
      <c r="CG77" s="58"/>
      <c r="CH77" s="58"/>
      <c r="CI77" s="58"/>
      <c r="CJ77" s="58"/>
      <c r="CK77" s="59"/>
      <c r="CL77" s="57">
        <f>BT77/('[1]хар-ка по 75-му'!$E$45+'[1]хар-ка по 75-му'!$F$48)/12</f>
        <v>0</v>
      </c>
      <c r="CM77" s="58"/>
      <c r="CN77" s="58"/>
      <c r="CO77" s="58"/>
      <c r="CP77" s="58"/>
      <c r="CQ77" s="58"/>
      <c r="CR77" s="58"/>
      <c r="CS77" s="58"/>
      <c r="CT77" s="58"/>
      <c r="CU77" s="58"/>
      <c r="CV77" s="58"/>
      <c r="CW77" s="58"/>
      <c r="CX77" s="58"/>
      <c r="CY77" s="58"/>
      <c r="CZ77" s="58"/>
      <c r="DA77" s="58"/>
      <c r="DB77" s="58"/>
      <c r="DC77" s="58"/>
      <c r="DD77" s="59"/>
      <c r="DE77" s="63">
        <f>BT77/12/'[1]хар-ка по 75-му'!E46</f>
        <v>0</v>
      </c>
      <c r="DF77" s="49"/>
      <c r="DG77" s="49"/>
      <c r="DH77" s="49"/>
      <c r="DI77" s="49"/>
      <c r="DJ77" s="49"/>
    </row>
    <row r="78" spans="1:114" ht="15.75" x14ac:dyDescent="0.25">
      <c r="A78" s="20"/>
      <c r="B78" s="41"/>
      <c r="C78" s="41"/>
      <c r="D78" s="41"/>
      <c r="E78" s="41"/>
      <c r="F78" s="41"/>
      <c r="G78" s="41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  <c r="AI78" s="41"/>
      <c r="AJ78" s="41"/>
      <c r="AK78" s="41"/>
      <c r="AL78" s="41"/>
      <c r="AM78" s="41"/>
      <c r="AN78" s="41"/>
      <c r="AO78" s="41"/>
      <c r="AP78" s="41"/>
      <c r="AQ78" s="41"/>
      <c r="AR78" s="42"/>
      <c r="AS78" s="87"/>
      <c r="AT78" s="88"/>
      <c r="AU78" s="88"/>
      <c r="AV78" s="88"/>
      <c r="AW78" s="88"/>
      <c r="AX78" s="88"/>
      <c r="AY78" s="88"/>
      <c r="AZ78" s="88"/>
      <c r="BA78" s="88"/>
      <c r="BB78" s="88"/>
      <c r="BC78" s="88"/>
      <c r="BD78" s="88"/>
      <c r="BE78" s="88"/>
      <c r="BF78" s="88"/>
      <c r="BG78" s="88"/>
      <c r="BH78" s="88"/>
      <c r="BI78" s="88"/>
      <c r="BJ78" s="88"/>
      <c r="BK78" s="88"/>
      <c r="BL78" s="88"/>
      <c r="BM78" s="88"/>
      <c r="BN78" s="88"/>
      <c r="BO78" s="88"/>
      <c r="BP78" s="88"/>
      <c r="BQ78" s="88"/>
      <c r="BR78" s="88"/>
      <c r="BS78" s="89"/>
      <c r="BT78" s="60"/>
      <c r="BU78" s="61"/>
      <c r="BV78" s="61"/>
      <c r="BW78" s="61"/>
      <c r="BX78" s="61"/>
      <c r="BY78" s="61"/>
      <c r="BZ78" s="61"/>
      <c r="CA78" s="61"/>
      <c r="CB78" s="61"/>
      <c r="CC78" s="61"/>
      <c r="CD78" s="61"/>
      <c r="CE78" s="61"/>
      <c r="CF78" s="61"/>
      <c r="CG78" s="61"/>
      <c r="CH78" s="61"/>
      <c r="CI78" s="61"/>
      <c r="CJ78" s="61"/>
      <c r="CK78" s="62"/>
      <c r="CL78" s="60"/>
      <c r="CM78" s="61"/>
      <c r="CN78" s="61"/>
      <c r="CO78" s="61"/>
      <c r="CP78" s="61"/>
      <c r="CQ78" s="61"/>
      <c r="CR78" s="61"/>
      <c r="CS78" s="61"/>
      <c r="CT78" s="61"/>
      <c r="CU78" s="61"/>
      <c r="CV78" s="61"/>
      <c r="CW78" s="61"/>
      <c r="CX78" s="61"/>
      <c r="CY78" s="61"/>
      <c r="CZ78" s="61"/>
      <c r="DA78" s="61"/>
      <c r="DB78" s="61"/>
      <c r="DC78" s="61"/>
      <c r="DD78" s="62"/>
      <c r="DE78" s="49"/>
      <c r="DF78" s="49"/>
      <c r="DG78" s="49"/>
      <c r="DH78" s="49"/>
      <c r="DI78" s="49"/>
      <c r="DJ78" s="49"/>
    </row>
    <row r="79" spans="1:114" ht="15.75" x14ac:dyDescent="0.25">
      <c r="A79" s="20"/>
      <c r="B79" s="55" t="str">
        <f>'[1]оплата труда'!A340</f>
        <v xml:space="preserve">30. Замена  неисправных  участков электрической сети здания    </v>
      </c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5"/>
      <c r="AO79" s="55"/>
      <c r="AP79" s="55"/>
      <c r="AQ79" s="55"/>
      <c r="AR79" s="56"/>
      <c r="AS79" s="84" t="s">
        <v>27</v>
      </c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  <c r="BM79" s="85"/>
      <c r="BN79" s="85"/>
      <c r="BO79" s="85"/>
      <c r="BP79" s="85"/>
      <c r="BQ79" s="85"/>
      <c r="BR79" s="85"/>
      <c r="BS79" s="86"/>
      <c r="BT79" s="57">
        <f>'[1]оплата труда'!M347+'[1]Охрана труда'!F234+[1]материалы!H265</f>
        <v>119.7947709390457</v>
      </c>
      <c r="BU79" s="58"/>
      <c r="BV79" s="58"/>
      <c r="BW79" s="58"/>
      <c r="BX79" s="58"/>
      <c r="BY79" s="58"/>
      <c r="BZ79" s="58"/>
      <c r="CA79" s="58"/>
      <c r="CB79" s="58"/>
      <c r="CC79" s="58"/>
      <c r="CD79" s="58"/>
      <c r="CE79" s="58"/>
      <c r="CF79" s="58"/>
      <c r="CG79" s="58"/>
      <c r="CH79" s="58"/>
      <c r="CI79" s="58"/>
      <c r="CJ79" s="58"/>
      <c r="CK79" s="59"/>
      <c r="CL79" s="57">
        <f>BT79/('[1]хар-ка по 75-му'!$E$45+'[1]хар-ка по 75-му'!$F$48)/12</f>
        <v>0.16863002665969271</v>
      </c>
      <c r="CM79" s="58"/>
      <c r="CN79" s="58"/>
      <c r="CO79" s="58"/>
      <c r="CP79" s="58"/>
      <c r="CQ79" s="58"/>
      <c r="CR79" s="58"/>
      <c r="CS79" s="58"/>
      <c r="CT79" s="58"/>
      <c r="CU79" s="58"/>
      <c r="CV79" s="58"/>
      <c r="CW79" s="58"/>
      <c r="CX79" s="58"/>
      <c r="CY79" s="58"/>
      <c r="CZ79" s="58"/>
      <c r="DA79" s="58"/>
      <c r="DB79" s="58"/>
      <c r="DC79" s="58"/>
      <c r="DD79" s="59"/>
      <c r="DE79" s="63">
        <f>BT79/12/'[1]хар-ка по 75-му'!E46</f>
        <v>0.16863002665969271</v>
      </c>
      <c r="DF79" s="49"/>
      <c r="DG79" s="49"/>
      <c r="DH79" s="49"/>
      <c r="DI79" s="49"/>
      <c r="DJ79" s="49"/>
    </row>
    <row r="80" spans="1:114" ht="15.75" x14ac:dyDescent="0.25">
      <c r="A80" s="20"/>
      <c r="B80" s="41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  <c r="AI80" s="41"/>
      <c r="AJ80" s="41"/>
      <c r="AK80" s="41"/>
      <c r="AL80" s="41"/>
      <c r="AM80" s="41"/>
      <c r="AN80" s="41"/>
      <c r="AO80" s="41"/>
      <c r="AP80" s="41"/>
      <c r="AQ80" s="41"/>
      <c r="AR80" s="42"/>
      <c r="AS80" s="87"/>
      <c r="AT80" s="88"/>
      <c r="AU80" s="88"/>
      <c r="AV80" s="88"/>
      <c r="AW80" s="88"/>
      <c r="AX80" s="88"/>
      <c r="AY80" s="88"/>
      <c r="AZ80" s="88"/>
      <c r="BA80" s="88"/>
      <c r="BB80" s="88"/>
      <c r="BC80" s="88"/>
      <c r="BD80" s="88"/>
      <c r="BE80" s="88"/>
      <c r="BF80" s="88"/>
      <c r="BG80" s="88"/>
      <c r="BH80" s="88"/>
      <c r="BI80" s="88"/>
      <c r="BJ80" s="88"/>
      <c r="BK80" s="88"/>
      <c r="BL80" s="88"/>
      <c r="BM80" s="88"/>
      <c r="BN80" s="88"/>
      <c r="BO80" s="88"/>
      <c r="BP80" s="88"/>
      <c r="BQ80" s="88"/>
      <c r="BR80" s="88"/>
      <c r="BS80" s="89"/>
      <c r="BT80" s="60"/>
      <c r="BU80" s="61"/>
      <c r="BV80" s="61"/>
      <c r="BW80" s="61"/>
      <c r="BX80" s="61"/>
      <c r="BY80" s="61"/>
      <c r="BZ80" s="61"/>
      <c r="CA80" s="61"/>
      <c r="CB80" s="61"/>
      <c r="CC80" s="61"/>
      <c r="CD80" s="61"/>
      <c r="CE80" s="61"/>
      <c r="CF80" s="61"/>
      <c r="CG80" s="61"/>
      <c r="CH80" s="61"/>
      <c r="CI80" s="61"/>
      <c r="CJ80" s="61"/>
      <c r="CK80" s="62"/>
      <c r="CL80" s="60"/>
      <c r="CM80" s="61"/>
      <c r="CN80" s="61"/>
      <c r="CO80" s="61"/>
      <c r="CP80" s="61"/>
      <c r="CQ80" s="61"/>
      <c r="CR80" s="61"/>
      <c r="CS80" s="61"/>
      <c r="CT80" s="61"/>
      <c r="CU80" s="61"/>
      <c r="CV80" s="61"/>
      <c r="CW80" s="61"/>
      <c r="CX80" s="61"/>
      <c r="CY80" s="61"/>
      <c r="CZ80" s="61"/>
      <c r="DA80" s="61"/>
      <c r="DB80" s="61"/>
      <c r="DC80" s="61"/>
      <c r="DD80" s="62"/>
      <c r="DE80" s="49"/>
      <c r="DF80" s="49"/>
      <c r="DG80" s="49"/>
      <c r="DH80" s="49"/>
      <c r="DI80" s="49"/>
      <c r="DJ80" s="49"/>
    </row>
    <row r="81" spans="1:114" ht="15.75" x14ac:dyDescent="0.25">
      <c r="A81" s="20"/>
      <c r="B81" s="55" t="str">
        <f>'[1]оплата труда'!A350</f>
        <v>31. Ремонт щитов.</v>
      </c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5"/>
      <c r="AO81" s="55"/>
      <c r="AP81" s="55"/>
      <c r="AQ81" s="55"/>
      <c r="AR81" s="56"/>
      <c r="AS81" s="84" t="s">
        <v>27</v>
      </c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  <c r="BM81" s="85"/>
      <c r="BN81" s="85"/>
      <c r="BO81" s="85"/>
      <c r="BP81" s="85"/>
      <c r="BQ81" s="85"/>
      <c r="BR81" s="85"/>
      <c r="BS81" s="86"/>
      <c r="BT81" s="57">
        <f>'[1]оплата труда'!M356+'[1]Охрана труда'!F235+[1]материалы!H280</f>
        <v>0</v>
      </c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  <c r="CF81" s="58"/>
      <c r="CG81" s="58"/>
      <c r="CH81" s="58"/>
      <c r="CI81" s="58"/>
      <c r="CJ81" s="58"/>
      <c r="CK81" s="59"/>
      <c r="CL81" s="57">
        <f>BT81/('[1]хар-ка по 75-му'!$E$45+'[1]хар-ка по 75-му'!$F$48)/12</f>
        <v>0</v>
      </c>
      <c r="CM81" s="58"/>
      <c r="CN81" s="58"/>
      <c r="CO81" s="58"/>
      <c r="CP81" s="58"/>
      <c r="CQ81" s="58"/>
      <c r="CR81" s="58"/>
      <c r="CS81" s="58"/>
      <c r="CT81" s="58"/>
      <c r="CU81" s="58"/>
      <c r="CV81" s="58"/>
      <c r="CW81" s="58"/>
      <c r="CX81" s="58"/>
      <c r="CY81" s="58"/>
      <c r="CZ81" s="58"/>
      <c r="DA81" s="58"/>
      <c r="DB81" s="58"/>
      <c r="DC81" s="58"/>
      <c r="DD81" s="59"/>
      <c r="DE81" s="63">
        <f>BT81/12/'[1]хар-ка по 75-му'!E46</f>
        <v>0</v>
      </c>
      <c r="DF81" s="49"/>
      <c r="DG81" s="49"/>
      <c r="DH81" s="49"/>
      <c r="DI81" s="49"/>
      <c r="DJ81" s="49"/>
    </row>
    <row r="82" spans="1:114" ht="15.75" x14ac:dyDescent="0.25">
      <c r="A82" s="20"/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2"/>
      <c r="AS82" s="87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  <c r="BM82" s="88"/>
      <c r="BN82" s="88"/>
      <c r="BO82" s="88"/>
      <c r="BP82" s="88"/>
      <c r="BQ82" s="88"/>
      <c r="BR82" s="88"/>
      <c r="BS82" s="89"/>
      <c r="BT82" s="60"/>
      <c r="BU82" s="61"/>
      <c r="BV82" s="61"/>
      <c r="BW82" s="61"/>
      <c r="BX82" s="61"/>
      <c r="BY82" s="61"/>
      <c r="BZ82" s="61"/>
      <c r="CA82" s="61"/>
      <c r="CB82" s="61"/>
      <c r="CC82" s="61"/>
      <c r="CD82" s="61"/>
      <c r="CE82" s="61"/>
      <c r="CF82" s="61"/>
      <c r="CG82" s="61"/>
      <c r="CH82" s="61"/>
      <c r="CI82" s="61"/>
      <c r="CJ82" s="61"/>
      <c r="CK82" s="62"/>
      <c r="CL82" s="60"/>
      <c r="CM82" s="61"/>
      <c r="CN82" s="61"/>
      <c r="CO82" s="61"/>
      <c r="CP82" s="61"/>
      <c r="CQ82" s="61"/>
      <c r="CR82" s="61"/>
      <c r="CS82" s="61"/>
      <c r="CT82" s="61"/>
      <c r="CU82" s="61"/>
      <c r="CV82" s="61"/>
      <c r="CW82" s="61"/>
      <c r="CX82" s="61"/>
      <c r="CY82" s="61"/>
      <c r="CZ82" s="61"/>
      <c r="DA82" s="61"/>
      <c r="DB82" s="61"/>
      <c r="DC82" s="61"/>
      <c r="DD82" s="62"/>
      <c r="DE82" s="49"/>
      <c r="DF82" s="49"/>
      <c r="DG82" s="49"/>
      <c r="DH82" s="49"/>
      <c r="DI82" s="49"/>
      <c r="DJ82" s="49"/>
    </row>
    <row r="83" spans="1:114" ht="15.75" x14ac:dyDescent="0.25">
      <c r="A83" s="20"/>
      <c r="B83" s="55" t="str">
        <f>'[1]оплата труда'!A358</f>
        <v>32. Ремонт внутренней штукатурки отдельным местами (стены подъезда)</v>
      </c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6"/>
      <c r="AS83" s="84" t="s">
        <v>27</v>
      </c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6"/>
      <c r="BT83" s="57">
        <f>('[1]оплата труда'!M366+'[1]оплата труда'!M377+'[1]оплата труда'!M387+'[1]Охрана труда'!F236+'[1]Охрана труда'!F237+[1]материалы!H286+[1]материалы!H295+[1]материалы!H306)</f>
        <v>0</v>
      </c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  <c r="CF83" s="58"/>
      <c r="CG83" s="58"/>
      <c r="CH83" s="58"/>
      <c r="CI83" s="58"/>
      <c r="CJ83" s="58"/>
      <c r="CK83" s="59"/>
      <c r="CL83" s="57">
        <f>BT83/('[1]хар-ка по 75-му'!$E$45+'[1]хар-ка по 75-му'!$F$48)/12</f>
        <v>0</v>
      </c>
      <c r="CM83" s="58"/>
      <c r="CN83" s="58"/>
      <c r="CO83" s="58"/>
      <c r="CP83" s="58"/>
      <c r="CQ83" s="58"/>
      <c r="CR83" s="58"/>
      <c r="CS83" s="58"/>
      <c r="CT83" s="58"/>
      <c r="CU83" s="58"/>
      <c r="CV83" s="58"/>
      <c r="CW83" s="58"/>
      <c r="CX83" s="58"/>
      <c r="CY83" s="58"/>
      <c r="CZ83" s="58"/>
      <c r="DA83" s="58"/>
      <c r="DB83" s="58"/>
      <c r="DC83" s="58"/>
      <c r="DD83" s="59"/>
      <c r="DE83" s="63">
        <f>BT83/12/'[1]хар-ка по 75-му'!E46</f>
        <v>0</v>
      </c>
      <c r="DF83" s="49"/>
      <c r="DG83" s="49"/>
      <c r="DH83" s="49"/>
      <c r="DI83" s="49"/>
      <c r="DJ83" s="49"/>
    </row>
    <row r="84" spans="1:114" ht="15.75" x14ac:dyDescent="0.25">
      <c r="A84" s="20"/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N84" s="41"/>
      <c r="AO84" s="41"/>
      <c r="AP84" s="41"/>
      <c r="AQ84" s="41"/>
      <c r="AR84" s="42"/>
      <c r="AS84" s="87"/>
      <c r="AT84" s="88"/>
      <c r="AU84" s="88"/>
      <c r="AV84" s="88"/>
      <c r="AW84" s="88"/>
      <c r="AX84" s="88"/>
      <c r="AY84" s="88"/>
      <c r="AZ84" s="88"/>
      <c r="BA84" s="88"/>
      <c r="BB84" s="88"/>
      <c r="BC84" s="88"/>
      <c r="BD84" s="88"/>
      <c r="BE84" s="88"/>
      <c r="BF84" s="88"/>
      <c r="BG84" s="88"/>
      <c r="BH84" s="88"/>
      <c r="BI84" s="88"/>
      <c r="BJ84" s="88"/>
      <c r="BK84" s="88"/>
      <c r="BL84" s="88"/>
      <c r="BM84" s="88"/>
      <c r="BN84" s="88"/>
      <c r="BO84" s="88"/>
      <c r="BP84" s="88"/>
      <c r="BQ84" s="88"/>
      <c r="BR84" s="88"/>
      <c r="BS84" s="89"/>
      <c r="BT84" s="60"/>
      <c r="BU84" s="61"/>
      <c r="BV84" s="61"/>
      <c r="BW84" s="61"/>
      <c r="BX84" s="61"/>
      <c r="BY84" s="61"/>
      <c r="BZ84" s="61"/>
      <c r="CA84" s="61"/>
      <c r="CB84" s="61"/>
      <c r="CC84" s="61"/>
      <c r="CD84" s="61"/>
      <c r="CE84" s="61"/>
      <c r="CF84" s="61"/>
      <c r="CG84" s="61"/>
      <c r="CH84" s="61"/>
      <c r="CI84" s="61"/>
      <c r="CJ84" s="61"/>
      <c r="CK84" s="62"/>
      <c r="CL84" s="60"/>
      <c r="CM84" s="61"/>
      <c r="CN84" s="61"/>
      <c r="CO84" s="61"/>
      <c r="CP84" s="61"/>
      <c r="CQ84" s="61"/>
      <c r="CR84" s="61"/>
      <c r="CS84" s="61"/>
      <c r="CT84" s="61"/>
      <c r="CU84" s="61"/>
      <c r="CV84" s="61"/>
      <c r="CW84" s="61"/>
      <c r="CX84" s="61"/>
      <c r="CY84" s="61"/>
      <c r="CZ84" s="61"/>
      <c r="DA84" s="61"/>
      <c r="DB84" s="61"/>
      <c r="DC84" s="61"/>
      <c r="DD84" s="62"/>
      <c r="DE84" s="49"/>
      <c r="DF84" s="49"/>
      <c r="DG84" s="49"/>
      <c r="DH84" s="49"/>
      <c r="DI84" s="49"/>
      <c r="DJ84" s="49"/>
    </row>
    <row r="85" spans="1:114" ht="15.75" x14ac:dyDescent="0.25">
      <c r="A85" s="20"/>
      <c r="B85" s="55" t="str">
        <f>'[1]оплата труда'!A391</f>
        <v>33. Смена отдельных досок наружной обшивки деревянных стен</v>
      </c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55"/>
      <c r="AL85" s="55"/>
      <c r="AM85" s="55"/>
      <c r="AN85" s="55"/>
      <c r="AO85" s="55"/>
      <c r="AP85" s="55"/>
      <c r="AQ85" s="55"/>
      <c r="AR85" s="56"/>
      <c r="AS85" s="84" t="s">
        <v>27</v>
      </c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6"/>
      <c r="BT85" s="57">
        <f>'[1]оплата труда'!M398+'[1]Охрана труда'!F238+[1]материалы!H313</f>
        <v>1023.088959529259</v>
      </c>
      <c r="BU85" s="58"/>
      <c r="BV85" s="58"/>
      <c r="BW85" s="58"/>
      <c r="BX85" s="58"/>
      <c r="BY85" s="58"/>
      <c r="BZ85" s="58"/>
      <c r="CA85" s="58"/>
      <c r="CB85" s="58"/>
      <c r="CC85" s="58"/>
      <c r="CD85" s="58"/>
      <c r="CE85" s="58"/>
      <c r="CF85" s="58"/>
      <c r="CG85" s="58"/>
      <c r="CH85" s="58"/>
      <c r="CI85" s="58"/>
      <c r="CJ85" s="58"/>
      <c r="CK85" s="59"/>
      <c r="CL85" s="57">
        <f>BT85/('[1]хар-ка по 75-му'!$E$45+'[1]хар-ка по 75-му'!$F$48)/12</f>
        <v>1.4401590083463667</v>
      </c>
      <c r="CM85" s="58"/>
      <c r="CN85" s="58"/>
      <c r="CO85" s="58"/>
      <c r="CP85" s="58"/>
      <c r="CQ85" s="58"/>
      <c r="CR85" s="58"/>
      <c r="CS85" s="58"/>
      <c r="CT85" s="58"/>
      <c r="CU85" s="58"/>
      <c r="CV85" s="58"/>
      <c r="CW85" s="58"/>
      <c r="CX85" s="58"/>
      <c r="CY85" s="58"/>
      <c r="CZ85" s="58"/>
      <c r="DA85" s="58"/>
      <c r="DB85" s="58"/>
      <c r="DC85" s="58"/>
      <c r="DD85" s="59"/>
      <c r="DE85" s="63">
        <f>BT85/12/'[1]хар-ка по 75-му'!E46</f>
        <v>1.4401590083463669</v>
      </c>
      <c r="DF85" s="49"/>
      <c r="DG85" s="49"/>
      <c r="DH85" s="49"/>
      <c r="DI85" s="49"/>
      <c r="DJ85" s="49"/>
    </row>
    <row r="86" spans="1:114" ht="15.75" x14ac:dyDescent="0.25">
      <c r="A86" s="20"/>
      <c r="B86" s="41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2"/>
      <c r="AS86" s="87"/>
      <c r="AT86" s="88"/>
      <c r="AU86" s="88"/>
      <c r="AV86" s="88"/>
      <c r="AW86" s="88"/>
      <c r="AX86" s="88"/>
      <c r="AY86" s="88"/>
      <c r="AZ86" s="88"/>
      <c r="BA86" s="88"/>
      <c r="BB86" s="88"/>
      <c r="BC86" s="88"/>
      <c r="BD86" s="88"/>
      <c r="BE86" s="88"/>
      <c r="BF86" s="88"/>
      <c r="BG86" s="88"/>
      <c r="BH86" s="88"/>
      <c r="BI86" s="88"/>
      <c r="BJ86" s="88"/>
      <c r="BK86" s="88"/>
      <c r="BL86" s="88"/>
      <c r="BM86" s="88"/>
      <c r="BN86" s="88"/>
      <c r="BO86" s="88"/>
      <c r="BP86" s="88"/>
      <c r="BQ86" s="88"/>
      <c r="BR86" s="88"/>
      <c r="BS86" s="89"/>
      <c r="BT86" s="60"/>
      <c r="BU86" s="61"/>
      <c r="BV86" s="61"/>
      <c r="BW86" s="61"/>
      <c r="BX86" s="61"/>
      <c r="BY86" s="61"/>
      <c r="BZ86" s="61"/>
      <c r="CA86" s="61"/>
      <c r="CB86" s="61"/>
      <c r="CC86" s="61"/>
      <c r="CD86" s="61"/>
      <c r="CE86" s="61"/>
      <c r="CF86" s="61"/>
      <c r="CG86" s="61"/>
      <c r="CH86" s="61"/>
      <c r="CI86" s="61"/>
      <c r="CJ86" s="61"/>
      <c r="CK86" s="62"/>
      <c r="CL86" s="60"/>
      <c r="CM86" s="61"/>
      <c r="CN86" s="61"/>
      <c r="CO86" s="61"/>
      <c r="CP86" s="61"/>
      <c r="CQ86" s="61"/>
      <c r="CR86" s="61"/>
      <c r="CS86" s="61"/>
      <c r="CT86" s="61"/>
      <c r="CU86" s="61"/>
      <c r="CV86" s="61"/>
      <c r="CW86" s="61"/>
      <c r="CX86" s="61"/>
      <c r="CY86" s="61"/>
      <c r="CZ86" s="61"/>
      <c r="DA86" s="61"/>
      <c r="DB86" s="61"/>
      <c r="DC86" s="61"/>
      <c r="DD86" s="62"/>
      <c r="DE86" s="49"/>
      <c r="DF86" s="49"/>
      <c r="DG86" s="49"/>
      <c r="DH86" s="49"/>
      <c r="DI86" s="49"/>
      <c r="DJ86" s="49"/>
    </row>
    <row r="87" spans="1:114" ht="15.75" x14ac:dyDescent="0.25">
      <c r="A87" s="20"/>
      <c r="B87" s="41" t="s">
        <v>51</v>
      </c>
      <c r="C87" s="41"/>
      <c r="D87" s="41"/>
      <c r="E87" s="41"/>
      <c r="F87" s="41"/>
      <c r="G87" s="41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41"/>
      <c r="AJ87" s="41"/>
      <c r="AK87" s="41"/>
      <c r="AL87" s="41"/>
      <c r="AM87" s="41"/>
      <c r="AN87" s="41"/>
      <c r="AO87" s="41"/>
      <c r="AP87" s="41"/>
      <c r="AQ87" s="41"/>
      <c r="AR87" s="42"/>
      <c r="AS87" s="19"/>
      <c r="AT87" s="90" t="s">
        <v>52</v>
      </c>
      <c r="AU87" s="90"/>
      <c r="AV87" s="90"/>
      <c r="AW87" s="90"/>
      <c r="AX87" s="90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Q87" s="90"/>
      <c r="BR87" s="90"/>
      <c r="BS87" s="91"/>
      <c r="BT87" s="60">
        <f>CL87*('[1]хар-ка по 75-му'!E45+'[1]хар-ка по 75-му'!F48)*12</f>
        <v>132.608</v>
      </c>
      <c r="BU87" s="61"/>
      <c r="BV87" s="61"/>
      <c r="BW87" s="61"/>
      <c r="BX87" s="61"/>
      <c r="BY87" s="61"/>
      <c r="BZ87" s="61"/>
      <c r="CA87" s="61"/>
      <c r="CB87" s="61"/>
      <c r="CC87" s="61"/>
      <c r="CD87" s="61"/>
      <c r="CE87" s="61"/>
      <c r="CF87" s="61"/>
      <c r="CG87" s="61"/>
      <c r="CH87" s="61"/>
      <c r="CI87" s="61"/>
      <c r="CJ87" s="61"/>
      <c r="CK87" s="62"/>
      <c r="CL87" s="60">
        <f>('[1]Аварийная служба'!B6/6)</f>
        <v>0.18666666666666668</v>
      </c>
      <c r="CM87" s="61"/>
      <c r="CN87" s="61"/>
      <c r="CO87" s="61"/>
      <c r="CP87" s="61"/>
      <c r="CQ87" s="61"/>
      <c r="CR87" s="61"/>
      <c r="CS87" s="61"/>
      <c r="CT87" s="61"/>
      <c r="CU87" s="61"/>
      <c r="CV87" s="61"/>
      <c r="CW87" s="61"/>
      <c r="CX87" s="61"/>
      <c r="CY87" s="61"/>
      <c r="CZ87" s="61"/>
      <c r="DA87" s="61"/>
      <c r="DB87" s="61"/>
      <c r="DC87" s="61"/>
      <c r="DD87" s="62"/>
      <c r="DE87" s="63">
        <f>BT87/12/'[1]хар-ка по 75-му'!E46</f>
        <v>0.18666666666666665</v>
      </c>
      <c r="DF87" s="49"/>
      <c r="DG87" s="49"/>
      <c r="DH87" s="49"/>
      <c r="DI87" s="49"/>
      <c r="DJ87" s="49"/>
    </row>
    <row r="88" spans="1:114" ht="15.75" x14ac:dyDescent="0.25">
      <c r="A88" s="15"/>
      <c r="B88" s="55" t="s">
        <v>53</v>
      </c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55"/>
      <c r="AL88" s="55"/>
      <c r="AM88" s="55"/>
      <c r="AN88" s="55"/>
      <c r="AO88" s="55"/>
      <c r="AP88" s="55"/>
      <c r="AQ88" s="55"/>
      <c r="AR88" s="56"/>
      <c r="AS88" s="15"/>
      <c r="AT88" s="37">
        <v>0</v>
      </c>
      <c r="AU88" s="37"/>
      <c r="AV88" s="37"/>
      <c r="AW88" s="37"/>
      <c r="AX88" s="37"/>
      <c r="AY88" s="37"/>
      <c r="AZ88" s="16"/>
      <c r="BA88" s="68" t="s">
        <v>31</v>
      </c>
      <c r="BB88" s="68"/>
      <c r="BC88" s="68"/>
      <c r="BD88" s="68"/>
      <c r="BE88" s="68"/>
      <c r="BF88" s="68"/>
      <c r="BG88" s="68"/>
      <c r="BH88" s="68"/>
      <c r="BI88" s="68"/>
      <c r="BJ88" s="68"/>
      <c r="BK88" s="68"/>
      <c r="BL88" s="68"/>
      <c r="BM88" s="68"/>
      <c r="BN88" s="68"/>
      <c r="BO88" s="68"/>
      <c r="BP88" s="68"/>
      <c r="BQ88" s="68"/>
      <c r="BR88" s="68"/>
      <c r="BS88" s="69"/>
      <c r="BT88" s="57">
        <f>CL88*'[1]хар-ка по 75-му'!E45*12*AT88</f>
        <v>0</v>
      </c>
      <c r="BU88" s="58"/>
      <c r="BV88" s="58"/>
      <c r="BW88" s="58"/>
      <c r="BX88" s="58"/>
      <c r="BY88" s="58"/>
      <c r="BZ88" s="58"/>
      <c r="CA88" s="58"/>
      <c r="CB88" s="58"/>
      <c r="CC88" s="58"/>
      <c r="CD88" s="58"/>
      <c r="CE88" s="58"/>
      <c r="CF88" s="58"/>
      <c r="CG88" s="58"/>
      <c r="CH88" s="58"/>
      <c r="CI88" s="58"/>
      <c r="CJ88" s="58"/>
      <c r="CK88" s="59"/>
      <c r="CL88" s="57">
        <f>5/12*AT88</f>
        <v>0</v>
      </c>
      <c r="CM88" s="58"/>
      <c r="CN88" s="58"/>
      <c r="CO88" s="58"/>
      <c r="CP88" s="58"/>
      <c r="CQ88" s="58"/>
      <c r="CR88" s="58"/>
      <c r="CS88" s="58"/>
      <c r="CT88" s="58"/>
      <c r="CU88" s="58"/>
      <c r="CV88" s="58"/>
      <c r="CW88" s="58"/>
      <c r="CX88" s="58"/>
      <c r="CY88" s="58"/>
      <c r="CZ88" s="58"/>
      <c r="DA88" s="58"/>
      <c r="DB88" s="58"/>
      <c r="DC88" s="58"/>
      <c r="DD88" s="59"/>
      <c r="DE88" s="63">
        <f>BT88/12/'[1]хар-ка по 75-му'!E46</f>
        <v>0</v>
      </c>
      <c r="DF88" s="49"/>
      <c r="DG88" s="49"/>
      <c r="DH88" s="49"/>
      <c r="DI88" s="49"/>
      <c r="DJ88" s="49"/>
    </row>
    <row r="89" spans="1:114" ht="15.75" x14ac:dyDescent="0.25">
      <c r="A89" s="14"/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2"/>
      <c r="AS89" s="50"/>
      <c r="AT89" s="51"/>
      <c r="AU89" s="51"/>
      <c r="AV89" s="51"/>
      <c r="AW89" s="51"/>
      <c r="AX89" s="51"/>
      <c r="AY89" s="51"/>
      <c r="AZ89" s="51"/>
      <c r="BA89" s="51"/>
      <c r="BB89" s="51"/>
      <c r="BC89" s="51"/>
      <c r="BD89" s="51"/>
      <c r="BE89" s="51"/>
      <c r="BF89" s="51"/>
      <c r="BG89" s="51"/>
      <c r="BH89" s="51"/>
      <c r="BI89" s="51"/>
      <c r="BJ89" s="51"/>
      <c r="BK89" s="51"/>
      <c r="BL89" s="51"/>
      <c r="BM89" s="51"/>
      <c r="BN89" s="51"/>
      <c r="BO89" s="51"/>
      <c r="BP89" s="51"/>
      <c r="BQ89" s="51"/>
      <c r="BR89" s="51"/>
      <c r="BS89" s="52"/>
      <c r="BT89" s="60"/>
      <c r="BU89" s="61"/>
      <c r="BV89" s="61"/>
      <c r="BW89" s="61"/>
      <c r="BX89" s="61"/>
      <c r="BY89" s="61"/>
      <c r="BZ89" s="61"/>
      <c r="CA89" s="61"/>
      <c r="CB89" s="61"/>
      <c r="CC89" s="61"/>
      <c r="CD89" s="61"/>
      <c r="CE89" s="61"/>
      <c r="CF89" s="61"/>
      <c r="CG89" s="61"/>
      <c r="CH89" s="61"/>
      <c r="CI89" s="61"/>
      <c r="CJ89" s="61"/>
      <c r="CK89" s="62"/>
      <c r="CL89" s="60"/>
      <c r="CM89" s="61"/>
      <c r="CN89" s="61"/>
      <c r="CO89" s="61"/>
      <c r="CP89" s="61"/>
      <c r="CQ89" s="61"/>
      <c r="CR89" s="61"/>
      <c r="CS89" s="61"/>
      <c r="CT89" s="61"/>
      <c r="CU89" s="61"/>
      <c r="CV89" s="61"/>
      <c r="CW89" s="61"/>
      <c r="CX89" s="61"/>
      <c r="CY89" s="61"/>
      <c r="CZ89" s="61"/>
      <c r="DA89" s="61"/>
      <c r="DB89" s="61"/>
      <c r="DC89" s="61"/>
      <c r="DD89" s="62"/>
      <c r="DE89" s="49"/>
      <c r="DF89" s="49"/>
      <c r="DG89" s="49"/>
      <c r="DH89" s="49"/>
      <c r="DI89" s="49"/>
      <c r="DJ89" s="49"/>
    </row>
    <row r="90" spans="1:114" ht="15.75" x14ac:dyDescent="0.25">
      <c r="A90" s="15"/>
      <c r="B90" s="55" t="s">
        <v>54</v>
      </c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55"/>
      <c r="AL90" s="55"/>
      <c r="AM90" s="55"/>
      <c r="AN90" s="55"/>
      <c r="AO90" s="55"/>
      <c r="AP90" s="55"/>
      <c r="AQ90" s="55"/>
      <c r="AR90" s="56"/>
      <c r="AS90" s="15"/>
      <c r="AT90" s="37">
        <v>0</v>
      </c>
      <c r="AU90" s="37"/>
      <c r="AV90" s="37"/>
      <c r="AW90" s="37"/>
      <c r="AX90" s="37"/>
      <c r="AY90" s="37"/>
      <c r="AZ90" s="16"/>
      <c r="BA90" s="68" t="s">
        <v>31</v>
      </c>
      <c r="BB90" s="68"/>
      <c r="BC90" s="68"/>
      <c r="BD90" s="68"/>
      <c r="BE90" s="68"/>
      <c r="BF90" s="68"/>
      <c r="BG90" s="68"/>
      <c r="BH90" s="68"/>
      <c r="BI90" s="68"/>
      <c r="BJ90" s="68"/>
      <c r="BK90" s="68"/>
      <c r="BL90" s="68"/>
      <c r="BM90" s="68"/>
      <c r="BN90" s="68"/>
      <c r="BO90" s="68"/>
      <c r="BP90" s="68"/>
      <c r="BQ90" s="68"/>
      <c r="BR90" s="68"/>
      <c r="BS90" s="69"/>
      <c r="BT90" s="57">
        <f>CL90*'[1]хар-ка по 75-му'!E45*12</f>
        <v>0</v>
      </c>
      <c r="BU90" s="58"/>
      <c r="BV90" s="58"/>
      <c r="BW90" s="58"/>
      <c r="BX90" s="58"/>
      <c r="BY90" s="58"/>
      <c r="BZ90" s="58"/>
      <c r="CA90" s="58"/>
      <c r="CB90" s="58"/>
      <c r="CC90" s="58"/>
      <c r="CD90" s="58"/>
      <c r="CE90" s="58"/>
      <c r="CF90" s="58"/>
      <c r="CG90" s="58"/>
      <c r="CH90" s="58"/>
      <c r="CI90" s="58"/>
      <c r="CJ90" s="58"/>
      <c r="CK90" s="59"/>
      <c r="CL90" s="57">
        <v>0</v>
      </c>
      <c r="CM90" s="58"/>
      <c r="CN90" s="58"/>
      <c r="CO90" s="58"/>
      <c r="CP90" s="58"/>
      <c r="CQ90" s="58"/>
      <c r="CR90" s="58"/>
      <c r="CS90" s="58"/>
      <c r="CT90" s="58"/>
      <c r="CU90" s="58"/>
      <c r="CV90" s="58"/>
      <c r="CW90" s="58"/>
      <c r="CX90" s="58"/>
      <c r="CY90" s="58"/>
      <c r="CZ90" s="58"/>
      <c r="DA90" s="58"/>
      <c r="DB90" s="58"/>
      <c r="DC90" s="58"/>
      <c r="DD90" s="59"/>
      <c r="DE90" s="63">
        <f>BT90/12/'[1]хар-ка по 75-му'!E46</f>
        <v>0</v>
      </c>
      <c r="DF90" s="49"/>
      <c r="DG90" s="49"/>
      <c r="DH90" s="49"/>
      <c r="DI90" s="49"/>
      <c r="DJ90" s="49"/>
    </row>
    <row r="91" spans="1:114" ht="15.75" x14ac:dyDescent="0.25">
      <c r="A91" s="14"/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2"/>
      <c r="AS91" s="50"/>
      <c r="AT91" s="51"/>
      <c r="AU91" s="51"/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51"/>
      <c r="BL91" s="51"/>
      <c r="BM91" s="51"/>
      <c r="BN91" s="51"/>
      <c r="BO91" s="51"/>
      <c r="BP91" s="51"/>
      <c r="BQ91" s="51"/>
      <c r="BR91" s="51"/>
      <c r="BS91" s="52"/>
      <c r="BT91" s="60"/>
      <c r="BU91" s="61"/>
      <c r="BV91" s="61"/>
      <c r="BW91" s="61"/>
      <c r="BX91" s="61"/>
      <c r="BY91" s="61"/>
      <c r="BZ91" s="61"/>
      <c r="CA91" s="61"/>
      <c r="CB91" s="61"/>
      <c r="CC91" s="61"/>
      <c r="CD91" s="61"/>
      <c r="CE91" s="61"/>
      <c r="CF91" s="61"/>
      <c r="CG91" s="61"/>
      <c r="CH91" s="61"/>
      <c r="CI91" s="61"/>
      <c r="CJ91" s="61"/>
      <c r="CK91" s="62"/>
      <c r="CL91" s="60"/>
      <c r="CM91" s="61"/>
      <c r="CN91" s="61"/>
      <c r="CO91" s="61"/>
      <c r="CP91" s="61"/>
      <c r="CQ91" s="61"/>
      <c r="CR91" s="61"/>
      <c r="CS91" s="61"/>
      <c r="CT91" s="61"/>
      <c r="CU91" s="61"/>
      <c r="CV91" s="61"/>
      <c r="CW91" s="61"/>
      <c r="CX91" s="61"/>
      <c r="CY91" s="61"/>
      <c r="CZ91" s="61"/>
      <c r="DA91" s="61"/>
      <c r="DB91" s="61"/>
      <c r="DC91" s="61"/>
      <c r="DD91" s="62"/>
      <c r="DE91" s="49"/>
      <c r="DF91" s="49"/>
      <c r="DG91" s="49"/>
      <c r="DH91" s="49"/>
      <c r="DI91" s="49"/>
      <c r="DJ91" s="49"/>
    </row>
    <row r="92" spans="1:114" ht="15.75" x14ac:dyDescent="0.25">
      <c r="A92" s="20"/>
      <c r="B92" s="92" t="s">
        <v>55</v>
      </c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5"/>
      <c r="AO92" s="55"/>
      <c r="AP92" s="55"/>
      <c r="AQ92" s="55"/>
      <c r="AR92" s="56"/>
      <c r="AS92" s="93"/>
      <c r="AT92" s="94"/>
      <c r="AU92" s="94"/>
      <c r="AV92" s="94"/>
      <c r="AW92" s="94"/>
      <c r="AX92" s="94"/>
      <c r="AY92" s="94"/>
      <c r="AZ92" s="94"/>
      <c r="BA92" s="94"/>
      <c r="BB92" s="94"/>
      <c r="BC92" s="94"/>
      <c r="BD92" s="94"/>
      <c r="BE92" s="94"/>
      <c r="BF92" s="94"/>
      <c r="BG92" s="94"/>
      <c r="BH92" s="94"/>
      <c r="BI92" s="94"/>
      <c r="BJ92" s="94"/>
      <c r="BK92" s="94"/>
      <c r="BL92" s="94"/>
      <c r="BM92" s="94"/>
      <c r="BN92" s="94"/>
      <c r="BO92" s="94"/>
      <c r="BP92" s="94"/>
      <c r="BQ92" s="94"/>
      <c r="BR92" s="94"/>
      <c r="BS92" s="95"/>
      <c r="BT92" s="57">
        <f>BT11+BT13+BT15+BT17+BT20+BT22+BT24+BT26+BT29+BT31+BT34+BT36+BT38+BT41+BT43+BT46+BT53+BT55+BT57+BT59+BT61+BT63+BT65+BT67+BT69+BT71+BT73+BT75+BT77+BT79+BT81+BT83+BT85+BT87+BT88+BT90</f>
        <v>13320.469997192196</v>
      </c>
      <c r="BU92" s="58"/>
      <c r="BV92" s="58"/>
      <c r="BW92" s="58"/>
      <c r="BX92" s="58"/>
      <c r="BY92" s="58"/>
      <c r="BZ92" s="58"/>
      <c r="CA92" s="58"/>
      <c r="CB92" s="58"/>
      <c r="CC92" s="58"/>
      <c r="CD92" s="58"/>
      <c r="CE92" s="58"/>
      <c r="CF92" s="58"/>
      <c r="CG92" s="58"/>
      <c r="CH92" s="58"/>
      <c r="CI92" s="58"/>
      <c r="CJ92" s="58"/>
      <c r="CK92" s="59"/>
      <c r="CL92" s="57">
        <f>CL11+CL13+CL15+CL17+CL20+CL22+CL24+CL26+CL29+CL31+CL34+CL36+CL38+CL41+CL43+CL46+CL53+CL55+CL57+CL59+CL61+CL63+CL65+CL67+CL69+CL71+CL73+CL75+CL77+CL79+CL81+CL83+CL85+CL87+CL88+CL90</f>
        <v>18.750661595146667</v>
      </c>
      <c r="CM92" s="58"/>
      <c r="CN92" s="58"/>
      <c r="CO92" s="58"/>
      <c r="CP92" s="58"/>
      <c r="CQ92" s="58"/>
      <c r="CR92" s="58"/>
      <c r="CS92" s="58"/>
      <c r="CT92" s="58"/>
      <c r="CU92" s="58"/>
      <c r="CV92" s="58"/>
      <c r="CW92" s="58"/>
      <c r="CX92" s="58"/>
      <c r="CY92" s="58"/>
      <c r="CZ92" s="58"/>
      <c r="DA92" s="58"/>
      <c r="DB92" s="58"/>
      <c r="DC92" s="58"/>
      <c r="DD92" s="59"/>
      <c r="DE92" s="63">
        <f>BT92/12/'[1]хар-ка по 75-му'!E46</f>
        <v>18.750661595146671</v>
      </c>
      <c r="DF92" s="49"/>
      <c r="DG92" s="49"/>
      <c r="DH92" s="49"/>
      <c r="DI92" s="49"/>
      <c r="DJ92" s="49"/>
    </row>
    <row r="93" spans="1:114" ht="15.75" x14ac:dyDescent="0.25">
      <c r="A93" s="64" t="s">
        <v>56</v>
      </c>
      <c r="B93" s="64"/>
      <c r="C93" s="64"/>
      <c r="D93" s="64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4"/>
      <c r="AD93" s="64"/>
      <c r="AE93" s="64"/>
      <c r="AF93" s="64"/>
      <c r="AG93" s="64"/>
      <c r="AH93" s="64"/>
      <c r="AI93" s="64"/>
      <c r="AJ93" s="64"/>
      <c r="AK93" s="64"/>
      <c r="AL93" s="64"/>
      <c r="AM93" s="64"/>
      <c r="AN93" s="64"/>
      <c r="AO93" s="64"/>
      <c r="AP93" s="64"/>
      <c r="AQ93" s="64"/>
      <c r="AR93" s="64"/>
      <c r="AS93" s="64"/>
      <c r="AT93" s="64"/>
      <c r="AU93" s="64"/>
      <c r="AV93" s="64"/>
      <c r="AW93" s="64"/>
      <c r="AX93" s="64"/>
      <c r="AY93" s="64"/>
      <c r="AZ93" s="64"/>
      <c r="BA93" s="64"/>
      <c r="BB93" s="64"/>
      <c r="BC93" s="64"/>
      <c r="BD93" s="64"/>
      <c r="BE93" s="64"/>
      <c r="BF93" s="64"/>
      <c r="BG93" s="64"/>
      <c r="BH93" s="64"/>
      <c r="BI93" s="64"/>
      <c r="BJ93" s="64"/>
      <c r="BK93" s="64"/>
      <c r="BL93" s="64"/>
      <c r="BM93" s="64"/>
      <c r="BN93" s="64"/>
      <c r="BO93" s="64"/>
      <c r="BP93" s="64"/>
      <c r="BQ93" s="64"/>
      <c r="BR93" s="64"/>
      <c r="BS93" s="64"/>
      <c r="BT93" s="64"/>
      <c r="BU93" s="64"/>
      <c r="BV93" s="64"/>
      <c r="BW93" s="64"/>
      <c r="BX93" s="64"/>
      <c r="BY93" s="64"/>
      <c r="BZ93" s="64"/>
      <c r="CA93" s="64"/>
      <c r="CB93" s="64"/>
      <c r="CC93" s="64"/>
      <c r="CD93" s="64"/>
      <c r="CE93" s="64"/>
      <c r="CF93" s="64"/>
      <c r="CG93" s="64"/>
      <c r="CH93" s="64"/>
      <c r="CI93" s="64"/>
      <c r="CJ93" s="64"/>
      <c r="CK93" s="64"/>
      <c r="CL93" s="64"/>
      <c r="CM93" s="64"/>
      <c r="CN93" s="64"/>
      <c r="CO93" s="64"/>
      <c r="CP93" s="64"/>
      <c r="CQ93" s="64"/>
      <c r="CR93" s="64"/>
      <c r="CS93" s="64"/>
      <c r="CT93" s="64"/>
      <c r="CU93" s="64"/>
      <c r="CV93" s="64"/>
      <c r="CW93" s="64"/>
      <c r="CX93" s="64"/>
      <c r="CY93" s="64"/>
      <c r="CZ93" s="64"/>
      <c r="DA93" s="64"/>
      <c r="DB93" s="64"/>
      <c r="DC93" s="64"/>
      <c r="DD93" s="64"/>
      <c r="DE93" s="64"/>
      <c r="DF93" s="64"/>
      <c r="DG93" s="64"/>
      <c r="DH93" s="64"/>
      <c r="DI93" s="64"/>
      <c r="DJ93" s="64"/>
    </row>
    <row r="94" spans="1:114" ht="15.75" x14ac:dyDescent="0.25">
      <c r="A94" s="99" t="s">
        <v>57</v>
      </c>
      <c r="B94" s="99"/>
      <c r="C94" s="99"/>
      <c r="D94" s="99"/>
      <c r="E94" s="99"/>
      <c r="F94" s="99"/>
      <c r="G94" s="99"/>
      <c r="H94" s="99"/>
      <c r="I94" s="99"/>
      <c r="J94" s="99"/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99"/>
      <c r="W94" s="99"/>
      <c r="X94" s="99"/>
      <c r="Y94" s="99"/>
      <c r="Z94" s="99"/>
      <c r="AA94" s="99"/>
      <c r="AB94" s="99"/>
      <c r="AC94" s="99"/>
      <c r="AD94" s="99"/>
      <c r="AE94" s="99"/>
      <c r="AF94" s="99"/>
      <c r="AG94" s="99"/>
      <c r="AH94" s="99"/>
      <c r="AI94" s="99"/>
      <c r="AJ94" s="99"/>
      <c r="AK94" s="99"/>
      <c r="AL94" s="99"/>
      <c r="AM94" s="99"/>
      <c r="AN94" s="99"/>
      <c r="AO94" s="99"/>
      <c r="AP94" s="99"/>
      <c r="AQ94" s="99"/>
      <c r="AR94" s="99"/>
      <c r="AS94" s="81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  <c r="BF94" s="44"/>
      <c r="BG94" s="44"/>
      <c r="BH94" s="44"/>
      <c r="BI94" s="44"/>
      <c r="BJ94" s="44"/>
      <c r="BK94" s="44"/>
      <c r="BL94" s="44"/>
      <c r="BM94" s="44"/>
      <c r="BN94" s="44"/>
      <c r="BO94" s="44"/>
      <c r="BP94" s="44"/>
      <c r="BQ94" s="44"/>
      <c r="BR94" s="44"/>
      <c r="BS94" s="45"/>
      <c r="BT94" s="65">
        <f>BT92*0.12</f>
        <v>1598.4563996630636</v>
      </c>
      <c r="BU94" s="66"/>
      <c r="BV94" s="66"/>
      <c r="BW94" s="66"/>
      <c r="BX94" s="66"/>
      <c r="BY94" s="66"/>
      <c r="BZ94" s="66"/>
      <c r="CA94" s="66"/>
      <c r="CB94" s="66"/>
      <c r="CC94" s="66"/>
      <c r="CD94" s="66"/>
      <c r="CE94" s="66"/>
      <c r="CF94" s="66"/>
      <c r="CG94" s="66"/>
      <c r="CH94" s="66"/>
      <c r="CI94" s="66"/>
      <c r="CJ94" s="66"/>
      <c r="CK94" s="67"/>
      <c r="CL94" s="65">
        <f>BT94/('[1]хар-ка по 75-му'!E45+'[1]хар-ка по 75-му'!F48)/12</f>
        <v>2.2500793914176005</v>
      </c>
      <c r="CM94" s="66"/>
      <c r="CN94" s="66"/>
      <c r="CO94" s="66"/>
      <c r="CP94" s="66"/>
      <c r="CQ94" s="66"/>
      <c r="CR94" s="66"/>
      <c r="CS94" s="66"/>
      <c r="CT94" s="66"/>
      <c r="CU94" s="66"/>
      <c r="CV94" s="66"/>
      <c r="CW94" s="66"/>
      <c r="CX94" s="66"/>
      <c r="CY94" s="66"/>
      <c r="CZ94" s="66"/>
      <c r="DA94" s="66"/>
      <c r="DB94" s="66"/>
      <c r="DC94" s="66"/>
      <c r="DD94" s="67"/>
      <c r="DE94" s="63">
        <f>BT94/12/'[1]хар-ка по 75-му'!E46</f>
        <v>2.2500793914176005</v>
      </c>
      <c r="DF94" s="49"/>
      <c r="DG94" s="49"/>
      <c r="DH94" s="49"/>
      <c r="DI94" s="49"/>
      <c r="DJ94" s="49"/>
    </row>
    <row r="95" spans="1:114" ht="15.75" x14ac:dyDescent="0.25">
      <c r="A95" s="49" t="s">
        <v>58</v>
      </c>
      <c r="B95" s="49"/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  <c r="X95" s="49"/>
      <c r="Y95" s="49"/>
      <c r="Z95" s="49"/>
      <c r="AA95" s="49"/>
      <c r="AB95" s="49"/>
      <c r="AC95" s="49"/>
      <c r="AD95" s="49"/>
      <c r="AE95" s="49"/>
      <c r="AF95" s="49"/>
      <c r="AG95" s="49"/>
      <c r="AH95" s="49"/>
      <c r="AI95" s="49"/>
      <c r="AJ95" s="49"/>
      <c r="AK95" s="49"/>
      <c r="AL95" s="49"/>
      <c r="AM95" s="49"/>
      <c r="AN95" s="49"/>
      <c r="AO95" s="49"/>
      <c r="AP95" s="49"/>
      <c r="AQ95" s="49"/>
      <c r="AR95" s="49"/>
      <c r="AS95" s="49"/>
      <c r="AT95" s="49"/>
      <c r="AU95" s="49"/>
      <c r="AV95" s="49"/>
      <c r="AW95" s="49"/>
      <c r="AX95" s="49"/>
      <c r="AY95" s="49"/>
      <c r="AZ95" s="49"/>
      <c r="BA95" s="49"/>
      <c r="BB95" s="49"/>
      <c r="BC95" s="49"/>
      <c r="BD95" s="49"/>
      <c r="BE95" s="49"/>
      <c r="BF95" s="49"/>
      <c r="BG95" s="49"/>
      <c r="BH95" s="49"/>
      <c r="BI95" s="49"/>
      <c r="BJ95" s="49"/>
      <c r="BK95" s="49"/>
      <c r="BL95" s="49"/>
      <c r="BM95" s="49"/>
      <c r="BN95" s="49"/>
      <c r="BO95" s="49"/>
      <c r="BP95" s="49"/>
      <c r="BQ95" s="49"/>
      <c r="BR95" s="49"/>
      <c r="BS95" s="49"/>
      <c r="BT95" s="49"/>
      <c r="BU95" s="49"/>
      <c r="BV95" s="49"/>
      <c r="BW95" s="49"/>
      <c r="BX95" s="49"/>
      <c r="BY95" s="49"/>
      <c r="BZ95" s="49"/>
      <c r="CA95" s="49"/>
      <c r="CB95" s="49"/>
      <c r="CC95" s="49"/>
      <c r="CD95" s="49"/>
      <c r="CE95" s="49"/>
      <c r="CF95" s="49"/>
      <c r="CG95" s="49"/>
      <c r="CH95" s="49"/>
      <c r="CI95" s="49"/>
      <c r="CJ95" s="49"/>
      <c r="CK95" s="49"/>
      <c r="CL95" s="49"/>
      <c r="CM95" s="49"/>
      <c r="CN95" s="49"/>
      <c r="CO95" s="49"/>
      <c r="CP95" s="49"/>
      <c r="CQ95" s="49"/>
      <c r="CR95" s="49"/>
      <c r="CS95" s="49"/>
      <c r="CT95" s="49"/>
      <c r="CU95" s="49"/>
      <c r="CV95" s="49"/>
      <c r="CW95" s="49"/>
      <c r="CX95" s="49"/>
      <c r="CY95" s="49"/>
      <c r="CZ95" s="49"/>
      <c r="DA95" s="49"/>
      <c r="DB95" s="49"/>
      <c r="DC95" s="49"/>
      <c r="DD95" s="49"/>
      <c r="DE95" s="49"/>
      <c r="DF95" s="49"/>
      <c r="DG95" s="49"/>
      <c r="DH95" s="49"/>
      <c r="DI95" s="49"/>
      <c r="DJ95" s="49"/>
    </row>
    <row r="96" spans="1:114" ht="15.75" x14ac:dyDescent="0.25">
      <c r="A96" s="96" t="s">
        <v>59</v>
      </c>
      <c r="B96" s="96"/>
      <c r="C96" s="96"/>
      <c r="D96" s="96"/>
      <c r="E96" s="96"/>
      <c r="F96" s="96"/>
      <c r="G96" s="96"/>
      <c r="H96" s="96"/>
      <c r="I96" s="96"/>
      <c r="J96" s="96"/>
      <c r="K96" s="96"/>
      <c r="L96" s="96"/>
      <c r="M96" s="96"/>
      <c r="N96" s="96"/>
      <c r="O96" s="96"/>
      <c r="P96" s="96"/>
      <c r="Q96" s="96"/>
      <c r="R96" s="96"/>
      <c r="S96" s="96"/>
      <c r="T96" s="96"/>
      <c r="U96" s="96"/>
      <c r="V96" s="96"/>
      <c r="W96" s="96"/>
      <c r="X96" s="96"/>
      <c r="Y96" s="96"/>
      <c r="Z96" s="96"/>
      <c r="AA96" s="96"/>
      <c r="AB96" s="96"/>
      <c r="AC96" s="96"/>
      <c r="AD96" s="96"/>
      <c r="AE96" s="96"/>
      <c r="AF96" s="96"/>
      <c r="AG96" s="96"/>
      <c r="AH96" s="96"/>
      <c r="AI96" s="96"/>
      <c r="AJ96" s="96"/>
      <c r="AK96" s="96"/>
      <c r="AL96" s="96"/>
      <c r="AM96" s="96"/>
      <c r="AN96" s="96"/>
      <c r="AO96" s="96"/>
      <c r="AP96" s="96"/>
      <c r="AQ96" s="96"/>
      <c r="AR96" s="96"/>
      <c r="AS96" s="97"/>
      <c r="AT96" s="97"/>
      <c r="AU96" s="97"/>
      <c r="AV96" s="97"/>
      <c r="AW96" s="97"/>
      <c r="AX96" s="97"/>
      <c r="AY96" s="97"/>
      <c r="AZ96" s="97"/>
      <c r="BA96" s="97"/>
      <c r="BB96" s="97"/>
      <c r="BC96" s="97"/>
      <c r="BD96" s="97"/>
      <c r="BE96" s="97"/>
      <c r="BF96" s="97"/>
      <c r="BG96" s="97"/>
      <c r="BH96" s="97"/>
      <c r="BI96" s="97"/>
      <c r="BJ96" s="97"/>
      <c r="BK96" s="97"/>
      <c r="BL96" s="97"/>
      <c r="BM96" s="97"/>
      <c r="BN96" s="97"/>
      <c r="BO96" s="97"/>
      <c r="BP96" s="97"/>
      <c r="BQ96" s="97"/>
      <c r="BR96" s="97"/>
      <c r="BS96" s="97"/>
      <c r="BT96" s="98">
        <f>BT94+BT92</f>
        <v>14918.92639685526</v>
      </c>
      <c r="BU96" s="98"/>
      <c r="BV96" s="98"/>
      <c r="BW96" s="98"/>
      <c r="BX96" s="98"/>
      <c r="BY96" s="98"/>
      <c r="BZ96" s="98"/>
      <c r="CA96" s="98"/>
      <c r="CB96" s="98"/>
      <c r="CC96" s="98"/>
      <c r="CD96" s="98"/>
      <c r="CE96" s="98"/>
      <c r="CF96" s="98"/>
      <c r="CG96" s="98"/>
      <c r="CH96" s="98"/>
      <c r="CI96" s="98"/>
      <c r="CJ96" s="98"/>
      <c r="CK96" s="98"/>
      <c r="CL96" s="98">
        <f>CL92+CL94</f>
        <v>21.000740986564267</v>
      </c>
      <c r="CM96" s="98"/>
      <c r="CN96" s="98"/>
      <c r="CO96" s="98"/>
      <c r="CP96" s="98"/>
      <c r="CQ96" s="98"/>
      <c r="CR96" s="98"/>
      <c r="CS96" s="98"/>
      <c r="CT96" s="98"/>
      <c r="CU96" s="98"/>
      <c r="CV96" s="98"/>
      <c r="CW96" s="98"/>
      <c r="CX96" s="98"/>
      <c r="CY96" s="98"/>
      <c r="CZ96" s="98"/>
      <c r="DA96" s="98"/>
      <c r="DB96" s="98"/>
      <c r="DC96" s="98"/>
      <c r="DD96" s="98"/>
      <c r="DE96" s="63">
        <f>BT96/12/'[1]хар-ка по 75-му'!E46</f>
        <v>21.000740986564274</v>
      </c>
      <c r="DF96" s="49"/>
      <c r="DG96" s="49"/>
      <c r="DH96" s="49"/>
      <c r="DI96" s="49"/>
      <c r="DJ96" s="49"/>
    </row>
    <row r="97" spans="1:114" ht="15.75" x14ac:dyDescent="0.25">
      <c r="A97" s="2" t="s">
        <v>60</v>
      </c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</row>
    <row r="98" spans="1:114" ht="15.75" x14ac:dyDescent="0.25">
      <c r="A98" s="2"/>
      <c r="B98" s="2" t="s">
        <v>61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</row>
    <row r="99" spans="1:114" ht="15.75" x14ac:dyDescent="0.25">
      <c r="A99" s="2"/>
      <c r="B99" s="2" t="s">
        <v>62</v>
      </c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</row>
    <row r="100" spans="1:114" ht="15.75" x14ac:dyDescent="0.25">
      <c r="A100" s="2"/>
      <c r="B100" s="2" t="s">
        <v>63</v>
      </c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</row>
    <row r="101" spans="1:114" ht="15.7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</row>
    <row r="102" spans="1:114" ht="15.7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</row>
  </sheetData>
  <mergeCells count="257">
    <mergeCell ref="A96:AR96"/>
    <mergeCell ref="AS96:BS96"/>
    <mergeCell ref="BT96:CK96"/>
    <mergeCell ref="CL96:DD96"/>
    <mergeCell ref="DE96:DJ96"/>
    <mergeCell ref="A94:AR94"/>
    <mergeCell ref="AS94:BS94"/>
    <mergeCell ref="BT94:CK94"/>
    <mergeCell ref="CL94:DD94"/>
    <mergeCell ref="DE94:DJ94"/>
    <mergeCell ref="A95:DJ95"/>
    <mergeCell ref="B92:AR92"/>
    <mergeCell ref="AS92:BS92"/>
    <mergeCell ref="BT92:CK92"/>
    <mergeCell ref="CL92:DD92"/>
    <mergeCell ref="DE92:DJ92"/>
    <mergeCell ref="A93:DJ93"/>
    <mergeCell ref="DE88:DJ89"/>
    <mergeCell ref="AS89:BS89"/>
    <mergeCell ref="B90:AR91"/>
    <mergeCell ref="AT90:AY90"/>
    <mergeCell ref="BA90:BS90"/>
    <mergeCell ref="BT90:CK91"/>
    <mergeCell ref="CL90:DD91"/>
    <mergeCell ref="DE90:DJ91"/>
    <mergeCell ref="AS91:BS91"/>
    <mergeCell ref="B87:AR87"/>
    <mergeCell ref="AT87:BS87"/>
    <mergeCell ref="BT87:CK87"/>
    <mergeCell ref="CL87:DD87"/>
    <mergeCell ref="DE87:DJ87"/>
    <mergeCell ref="B88:AR89"/>
    <mergeCell ref="AT88:AY88"/>
    <mergeCell ref="BA88:BS88"/>
    <mergeCell ref="BT88:CK89"/>
    <mergeCell ref="CL88:DD89"/>
    <mergeCell ref="B85:AR86"/>
    <mergeCell ref="AS85:BS85"/>
    <mergeCell ref="BT85:CK86"/>
    <mergeCell ref="CL85:DD86"/>
    <mergeCell ref="DE85:DJ86"/>
    <mergeCell ref="AS86:BS86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T53:CK54"/>
    <mergeCell ref="CL53:DD54"/>
    <mergeCell ref="DE53:DJ54"/>
    <mergeCell ref="AS54:BS54"/>
    <mergeCell ref="B55:AR56"/>
    <mergeCell ref="BT55:CK56"/>
    <mergeCell ref="CL55:DD56"/>
    <mergeCell ref="DE55:DJ56"/>
    <mergeCell ref="AS56:BS56"/>
    <mergeCell ref="AT49:AY49"/>
    <mergeCell ref="BA49:BS49"/>
    <mergeCell ref="AT50:BS50"/>
    <mergeCell ref="AT51:AY51"/>
    <mergeCell ref="BA51:BS51"/>
    <mergeCell ref="B53:AR54"/>
    <mergeCell ref="DE43:DJ44"/>
    <mergeCell ref="AS44:BS44"/>
    <mergeCell ref="A45:DJ45"/>
    <mergeCell ref="B46:AR52"/>
    <mergeCell ref="AT46:BS46"/>
    <mergeCell ref="BT46:CK52"/>
    <mergeCell ref="CL46:DD52"/>
    <mergeCell ref="DE46:DJ52"/>
    <mergeCell ref="BE47:BJ47"/>
    <mergeCell ref="AT48:BS48"/>
    <mergeCell ref="B41:AR42"/>
    <mergeCell ref="AT41:AY41"/>
    <mergeCell ref="BT41:CK42"/>
    <mergeCell ref="CL41:DD42"/>
    <mergeCell ref="DE41:DJ42"/>
    <mergeCell ref="B43:AR44"/>
    <mergeCell ref="AT43:AY43"/>
    <mergeCell ref="BA43:BS43"/>
    <mergeCell ref="BT43:CK44"/>
    <mergeCell ref="CL43:DD44"/>
    <mergeCell ref="B38:AR40"/>
    <mergeCell ref="AT38:BS38"/>
    <mergeCell ref="BT38:CK40"/>
    <mergeCell ref="CL38:DD40"/>
    <mergeCell ref="DE38:DJ40"/>
    <mergeCell ref="BE39:BR39"/>
    <mergeCell ref="AT40:BS40"/>
    <mergeCell ref="B36:AR37"/>
    <mergeCell ref="AT36:AY36"/>
    <mergeCell ref="BA36:BS36"/>
    <mergeCell ref="BT36:CK37"/>
    <mergeCell ref="CL36:DD37"/>
    <mergeCell ref="DE36:DJ37"/>
    <mergeCell ref="AS37:BS37"/>
    <mergeCell ref="A33:DJ33"/>
    <mergeCell ref="B34:AR35"/>
    <mergeCell ref="AT34:AY34"/>
    <mergeCell ref="BA34:BS34"/>
    <mergeCell ref="BT34:CK35"/>
    <mergeCell ref="CL34:DD35"/>
    <mergeCell ref="DE34:DJ35"/>
    <mergeCell ref="AS35:BS35"/>
    <mergeCell ref="B31:AR32"/>
    <mergeCell ref="AS31:BS31"/>
    <mergeCell ref="BT31:CK32"/>
    <mergeCell ref="CL31:DD32"/>
    <mergeCell ref="DE31:DJ32"/>
    <mergeCell ref="AS32:BS32"/>
    <mergeCell ref="B29:AR30"/>
    <mergeCell ref="AS29:BS29"/>
    <mergeCell ref="BT29:CK30"/>
    <mergeCell ref="CL29:DD30"/>
    <mergeCell ref="DE29:DJ30"/>
    <mergeCell ref="AS30:BS30"/>
    <mergeCell ref="B26:AR28"/>
    <mergeCell ref="AT26:BS26"/>
    <mergeCell ref="BT26:CK28"/>
    <mergeCell ref="CL26:DD28"/>
    <mergeCell ref="DE26:DJ28"/>
    <mergeCell ref="BE27:BJ27"/>
    <mergeCell ref="AT28:BS28"/>
    <mergeCell ref="B24:AR25"/>
    <mergeCell ref="AT24:AY24"/>
    <mergeCell ref="BT24:CK25"/>
    <mergeCell ref="CL24:DD25"/>
    <mergeCell ref="DE24:DJ25"/>
    <mergeCell ref="AS25:BS25"/>
    <mergeCell ref="B22:AR23"/>
    <mergeCell ref="AT22:AY22"/>
    <mergeCell ref="BT22:CK23"/>
    <mergeCell ref="CL22:DD23"/>
    <mergeCell ref="DE22:DJ23"/>
    <mergeCell ref="AS23:BS23"/>
    <mergeCell ref="A19:DJ19"/>
    <mergeCell ref="B20:AR21"/>
    <mergeCell ref="AT20:AY20"/>
    <mergeCell ref="BT20:CK21"/>
    <mergeCell ref="CL20:DD21"/>
    <mergeCell ref="DE20:DJ21"/>
    <mergeCell ref="AS21:BS21"/>
    <mergeCell ref="B17:AR18"/>
    <mergeCell ref="AT17:AY17"/>
    <mergeCell ref="BA17:BS17"/>
    <mergeCell ref="BT17:CK18"/>
    <mergeCell ref="CL17:DD18"/>
    <mergeCell ref="DE17:DJ18"/>
    <mergeCell ref="AS18:BS18"/>
    <mergeCell ref="B15:AR16"/>
    <mergeCell ref="AT15:AY15"/>
    <mergeCell ref="BT15:CK16"/>
    <mergeCell ref="CL15:DD16"/>
    <mergeCell ref="DE15:DJ16"/>
    <mergeCell ref="AS16:BS16"/>
    <mergeCell ref="B13:AR14"/>
    <mergeCell ref="AT13:AY13"/>
    <mergeCell ref="BT13:CK14"/>
    <mergeCell ref="CL13:DD14"/>
    <mergeCell ref="DE13:DJ14"/>
    <mergeCell ref="AS14:BS14"/>
    <mergeCell ref="DE9:DJ9"/>
    <mergeCell ref="A10:DJ10"/>
    <mergeCell ref="B11:AR12"/>
    <mergeCell ref="AT11:AY11"/>
    <mergeCell ref="BT11:CK12"/>
    <mergeCell ref="CL11:DD12"/>
    <mergeCell ref="DE11:DJ12"/>
    <mergeCell ref="AS12:BS12"/>
    <mergeCell ref="A6:DD6"/>
    <mergeCell ref="A7:DD7"/>
    <mergeCell ref="AF8:BY8"/>
    <mergeCell ref="A9:AR9"/>
    <mergeCell ref="AS9:BS9"/>
    <mergeCell ref="BT9:CK9"/>
    <mergeCell ref="CL9:DD9"/>
    <mergeCell ref="A4:DD4"/>
    <mergeCell ref="A5:DD5"/>
  </mergeCells>
  <pageMargins left="0.7" right="0.7" top="0.75" bottom="0.75" header="0.3" footer="0.3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2014-11-05T06:43:45Z</dcterms:modified>
</cp:coreProperties>
</file>