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Приложение № 2" sheetId="2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T101" i="2" l="1"/>
  <c r="DE101" i="2" s="1"/>
  <c r="CL99" i="2"/>
  <c r="BT99" i="2"/>
  <c r="DE99" i="2" s="1"/>
  <c r="CL98" i="2"/>
  <c r="BT98" i="2" s="1"/>
  <c r="DE98" i="2" s="1"/>
  <c r="DE96" i="2"/>
  <c r="BT96" i="2"/>
  <c r="CL96" i="2" s="1"/>
  <c r="B96" i="2"/>
  <c r="DE94" i="2"/>
  <c r="BT94" i="2"/>
  <c r="CL94" i="2" s="1"/>
  <c r="B94" i="2"/>
  <c r="DE92" i="2"/>
  <c r="BT92" i="2"/>
  <c r="CL92" i="2" s="1"/>
  <c r="B92" i="2"/>
  <c r="DE90" i="2"/>
  <c r="BT90" i="2"/>
  <c r="CL90" i="2" s="1"/>
  <c r="B90" i="2"/>
  <c r="DE88" i="2"/>
  <c r="BT88" i="2"/>
  <c r="CL88" i="2" s="1"/>
  <c r="B88" i="2"/>
  <c r="DE86" i="2"/>
  <c r="BT86" i="2"/>
  <c r="CL86" i="2" s="1"/>
  <c r="B86" i="2"/>
  <c r="DE84" i="2"/>
  <c r="BT84" i="2"/>
  <c r="CL84" i="2" s="1"/>
  <c r="B84" i="2"/>
  <c r="DE82" i="2"/>
  <c r="BT82" i="2"/>
  <c r="CL82" i="2" s="1"/>
  <c r="B82" i="2"/>
  <c r="DE80" i="2"/>
  <c r="BT80" i="2"/>
  <c r="CL80" i="2" s="1"/>
  <c r="B80" i="2"/>
  <c r="DE78" i="2"/>
  <c r="BT78" i="2"/>
  <c r="CL78" i="2" s="1"/>
  <c r="B78" i="2"/>
  <c r="DE76" i="2"/>
  <c r="BT76" i="2"/>
  <c r="CL76" i="2" s="1"/>
  <c r="B76" i="2"/>
  <c r="DE74" i="2"/>
  <c r="BT74" i="2"/>
  <c r="CL74" i="2" s="1"/>
  <c r="B74" i="2"/>
  <c r="DE72" i="2"/>
  <c r="BT72" i="2"/>
  <c r="CL72" i="2" s="1"/>
  <c r="DE70" i="2"/>
  <c r="CL70" i="2"/>
  <c r="BT70" i="2"/>
  <c r="B70" i="2"/>
  <c r="DE68" i="2"/>
  <c r="CL68" i="2"/>
  <c r="BT68" i="2"/>
  <c r="B68" i="2"/>
  <c r="DE66" i="2"/>
  <c r="CL66" i="2"/>
  <c r="BT66" i="2"/>
  <c r="B66" i="2"/>
  <c r="DE64" i="2"/>
  <c r="CL64" i="2"/>
  <c r="BT64" i="2"/>
  <c r="BT57" i="2"/>
  <c r="CL57" i="2" s="1"/>
  <c r="DE54" i="2"/>
  <c r="CL54" i="2"/>
  <c r="DE52" i="2"/>
  <c r="BT52" i="2"/>
  <c r="CL52" i="2" s="1"/>
  <c r="BT49" i="2"/>
  <c r="CL49" i="2" s="1"/>
  <c r="CL47" i="2"/>
  <c r="BT47" i="2"/>
  <c r="DE47" i="2" s="1"/>
  <c r="DE45" i="2"/>
  <c r="BT45" i="2"/>
  <c r="CL45" i="2" s="1"/>
  <c r="CL42" i="2"/>
  <c r="BT42" i="2" s="1"/>
  <c r="DE42" i="2" s="1"/>
  <c r="BT40" i="2"/>
  <c r="CL40" i="2" s="1"/>
  <c r="CL37" i="2"/>
  <c r="BT37" i="2"/>
  <c r="DE37" i="2" s="1"/>
  <c r="DE35" i="2"/>
  <c r="BT35" i="2"/>
  <c r="CL35" i="2" s="1"/>
  <c r="DE33" i="2"/>
  <c r="CL33" i="2"/>
  <c r="CL31" i="2"/>
  <c r="BT31" i="2"/>
  <c r="DE31" i="2" s="1"/>
  <c r="DE28" i="2"/>
  <c r="CL28" i="2"/>
  <c r="DE26" i="2"/>
  <c r="CL24" i="2"/>
  <c r="BT24" i="2"/>
  <c r="DE24" i="2" s="1"/>
  <c r="BT22" i="2"/>
  <c r="BT103" i="2" s="1"/>
  <c r="AF19" i="2"/>
  <c r="BT105" i="2" l="1"/>
  <c r="DE103" i="2"/>
  <c r="DE22" i="2"/>
  <c r="DE40" i="2"/>
  <c r="DE49" i="2"/>
  <c r="DE57" i="2"/>
  <c r="CL22" i="2"/>
  <c r="CL103" i="2" s="1"/>
  <c r="CL105" i="2" l="1"/>
  <c r="CL107" i="2" s="1"/>
  <c r="BT107" i="2"/>
  <c r="DE107" i="2" s="1"/>
  <c r="DE105" i="2"/>
</calcChain>
</file>

<file path=xl/sharedStrings.xml><?xml version="1.0" encoding="utf-8"?>
<sst xmlns="http://schemas.openxmlformats.org/spreadsheetml/2006/main" count="108" uniqueCount="80">
  <si>
    <t>Утверждаю</t>
  </si>
  <si>
    <t>по управлению Правобережным округом</t>
  </si>
  <si>
    <t>администрации города Иркутска</t>
  </si>
  <si>
    <t>Е.В. Дроков</t>
  </si>
  <si>
    <t>664025, Марата, 14</t>
  </si>
  <si>
    <t>тел. 24-11-20, факс 52-03-96</t>
  </si>
  <si>
    <t>"_____" ________________ 20__ г.</t>
  </si>
  <si>
    <t>Заместитель председателя комитета - начальник управления</t>
  </si>
  <si>
    <t xml:space="preserve">жилищно-коммунального хозяйства </t>
  </si>
  <si>
    <t>комитета по управлению Правобережным округом</t>
  </si>
  <si>
    <t>В.А. Худобин</t>
  </si>
  <si>
    <t>М.П.</t>
  </si>
  <si>
    <t>Приложение № 2</t>
  </si>
  <si>
    <t xml:space="preserve">к лоту № 1-1 </t>
  </si>
  <si>
    <t>Заместитель мэра - председатель комитета</t>
  </si>
  <si>
    <t>"</t>
  </si>
  <si>
    <t xml:space="preserve"> г.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</si>
  <si>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</si>
  <si>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</si>
  <si>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</si>
  <si>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</si>
  <si>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</si>
  <si>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</si>
  <si>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</si>
  <si>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Стоимость
на 1 кв. м жилой 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</si>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</sst>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Alignment="1"/>
    <xf numFmtId="49" fontId="4" fillId="0" borderId="0" xfId="0" applyNumberFormat="1" applyFont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/>
    <xf numFmtId="0" fontId="5" fillId="0" borderId="0" xfId="0" applyFont="1" applyFill="1" applyBorder="1" applyAlignment="1"/>
    <xf numFmtId="0" fontId="2" fillId="0" borderId="0" xfId="0" applyFont="1" applyAlignment="1">
      <alignment vertical="top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7" fillId="0" borderId="0" xfId="0" applyFont="1" applyFill="1"/>
    <xf numFmtId="164" fontId="8" fillId="0" borderId="0" xfId="0" applyNumberFormat="1" applyFont="1" applyFill="1" applyAlignment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9" fillId="0" borderId="12" xfId="0" applyFont="1" applyFill="1" applyBorder="1" applyAlignment="1"/>
    <xf numFmtId="0" fontId="9" fillId="0" borderId="6" xfId="0" applyFont="1" applyFill="1" applyBorder="1" applyAlignment="1"/>
    <xf numFmtId="0" fontId="9" fillId="0" borderId="10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49" fontId="2" fillId="0" borderId="0" xfId="0" applyNumberFormat="1" applyFont="1" applyFill="1"/>
    <xf numFmtId="164" fontId="2" fillId="0" borderId="0" xfId="0" applyNumberFormat="1" applyFont="1" applyFill="1" applyAlignment="1"/>
    <xf numFmtId="0" fontId="2" fillId="0" borderId="1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1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44" fontId="2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44" fontId="2" fillId="0" borderId="5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9" fillId="0" borderId="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0" xfId="0" applyFont="1" applyFill="1" applyBorder="1"/>
    <xf numFmtId="44" fontId="2" fillId="0" borderId="5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80;&#1072;&#1090;&#1086;&#1088;&#1086;&#1074;,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доп работы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 xml:space="preserve">ул. Авиаторов, 9 </v>
          </cell>
        </row>
        <row r="29">
          <cell r="D29">
            <v>1</v>
          </cell>
        </row>
        <row r="45">
          <cell r="E45">
            <v>140.30000000000001</v>
          </cell>
        </row>
        <row r="46">
          <cell r="E46">
            <v>140</v>
          </cell>
        </row>
        <row r="48">
          <cell r="F48">
            <v>0</v>
          </cell>
        </row>
        <row r="50">
          <cell r="C50">
            <v>0</v>
          </cell>
        </row>
      </sheetData>
      <sheetData sheetId="1">
        <row r="16">
          <cell r="DH16">
            <v>1</v>
          </cell>
        </row>
      </sheetData>
      <sheetData sheetId="2"/>
      <sheetData sheetId="3">
        <row r="7">
          <cell r="G7">
            <v>1.1935659836065571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0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0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250.3741460459209</v>
          </cell>
        </row>
        <row r="182">
          <cell r="M182">
            <v>692.99986851995959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0</v>
          </cell>
        </row>
        <row r="197">
          <cell r="M197">
            <v>72.032244398131979</v>
          </cell>
        </row>
        <row r="208">
          <cell r="M208">
            <v>0</v>
          </cell>
        </row>
        <row r="215">
          <cell r="M215">
            <v>197.11996260123294</v>
          </cell>
        </row>
        <row r="225">
          <cell r="M225">
            <v>0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2160.9673319439594</v>
          </cell>
        </row>
        <row r="246">
          <cell r="M246">
            <v>2160.9673319439594</v>
          </cell>
        </row>
        <row r="248">
          <cell r="A248" t="str">
            <v>20. Частичный ремонт кровли</v>
          </cell>
        </row>
        <row r="258">
          <cell r="M258">
            <v>267.76123952133196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59.61289191569545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0</v>
          </cell>
        </row>
        <row r="377">
          <cell r="M377">
            <v>0</v>
          </cell>
        </row>
        <row r="387">
          <cell r="M387">
            <v>0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423.49991965108632</v>
          </cell>
        </row>
      </sheetData>
      <sheetData sheetId="5">
        <row r="21">
          <cell r="F21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220">
          <cell r="F220">
            <v>1.0916145380710662</v>
          </cell>
        </row>
        <row r="221">
          <cell r="F221">
            <v>3.2448219289340106</v>
          </cell>
        </row>
        <row r="222">
          <cell r="F222">
            <v>3.2221516507614223</v>
          </cell>
        </row>
        <row r="223">
          <cell r="F223">
            <v>15.005347817258885</v>
          </cell>
        </row>
        <row r="224">
          <cell r="F224">
            <v>1.2529354720812185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0.25990822335025388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3.2080398781725892</v>
          </cell>
        </row>
      </sheetData>
      <sheetData sheetId="6">
        <row r="88">
          <cell r="F88">
            <v>4421.2821630407434</v>
          </cell>
        </row>
      </sheetData>
      <sheetData sheetId="7">
        <row r="19">
          <cell r="G19">
            <v>0</v>
          </cell>
        </row>
        <row r="49">
          <cell r="G49">
            <v>0</v>
          </cell>
        </row>
        <row r="60">
          <cell r="G60">
            <v>0</v>
          </cell>
        </row>
        <row r="70">
          <cell r="G70">
            <v>0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0</v>
          </cell>
        </row>
        <row r="111">
          <cell r="H111">
            <v>0</v>
          </cell>
        </row>
        <row r="139">
          <cell r="H139">
            <v>22.017146025600006</v>
          </cell>
        </row>
        <row r="149">
          <cell r="H149">
            <v>71.861396101634995</v>
          </cell>
        </row>
        <row r="155">
          <cell r="H155">
            <v>44.07236842105263</v>
          </cell>
        </row>
        <row r="164">
          <cell r="H164">
            <v>313.830262</v>
          </cell>
        </row>
        <row r="186">
          <cell r="H186">
            <v>254.14720000000003</v>
          </cell>
        </row>
        <row r="199">
          <cell r="H199">
            <v>364.65114273188004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59.921970800000004</v>
          </cell>
        </row>
        <row r="280">
          <cell r="H280">
            <v>0</v>
          </cell>
        </row>
        <row r="286">
          <cell r="H286">
            <v>0</v>
          </cell>
        </row>
        <row r="295">
          <cell r="H295">
            <v>0</v>
          </cell>
        </row>
        <row r="306">
          <cell r="H306">
            <v>0</v>
          </cell>
        </row>
        <row r="313">
          <cell r="H313">
            <v>596.38100000000009</v>
          </cell>
        </row>
      </sheetData>
      <sheetData sheetId="8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21"/>
  <sheetViews>
    <sheetView tabSelected="1" topLeftCell="A91" zoomScaleNormal="100" workbookViewId="0">
      <selection activeCell="DL103" sqref="DL103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10" width="0.85546875" customWidth="1"/>
    <col min="111" max="111" width="0.28515625" customWidth="1"/>
    <col min="112" max="112" width="5.85546875" customWidth="1"/>
    <col min="113" max="113" width="5.7109375" customWidth="1"/>
    <col min="114" max="114" width="3.5703125" customWidth="1"/>
  </cols>
  <sheetData>
    <row r="1" spans="1:114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1" t="s">
        <v>12</v>
      </c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</row>
    <row r="2" spans="1:1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51" t="s">
        <v>13</v>
      </c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8"/>
      <c r="DB2" s="8"/>
      <c r="DC2" s="8"/>
      <c r="DD2" s="8"/>
      <c r="DE2" s="8"/>
      <c r="DF2" s="8"/>
      <c r="DG2" s="8"/>
      <c r="DH2" s="8"/>
      <c r="DI2" s="8"/>
      <c r="DJ2" s="8"/>
    </row>
    <row r="3" spans="1:114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52" t="s">
        <v>0</v>
      </c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9"/>
      <c r="DF3" s="9"/>
      <c r="DG3" s="9"/>
      <c r="DH3" s="9"/>
      <c r="DI3" s="9"/>
      <c r="DJ3" s="9"/>
    </row>
    <row r="4" spans="1:114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44" t="s">
        <v>14</v>
      </c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2"/>
      <c r="DF4" s="2"/>
      <c r="DG4" s="2"/>
      <c r="DH4" s="2"/>
      <c r="DI4" s="2"/>
      <c r="DJ4" s="2"/>
    </row>
    <row r="5" spans="1:114" ht="15.7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54" t="s">
        <v>1</v>
      </c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9"/>
      <c r="DF5" s="9"/>
      <c r="DG5" s="9"/>
      <c r="DH5" s="9"/>
      <c r="DI5" s="9"/>
      <c r="DJ5" s="9"/>
    </row>
    <row r="6" spans="1:114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55" t="s">
        <v>2</v>
      </c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2"/>
      <c r="DF6" s="2"/>
      <c r="DG6" s="2"/>
      <c r="DH6" s="2"/>
      <c r="DI6" s="2"/>
      <c r="DJ6" s="2"/>
    </row>
    <row r="7" spans="1:114" ht="15.7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2"/>
      <c r="DF7" s="2"/>
      <c r="DG7" s="2"/>
      <c r="DH7" s="2"/>
      <c r="DI7" s="2"/>
      <c r="DJ7" s="2"/>
    </row>
    <row r="8" spans="1:114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11"/>
      <c r="CJ8" s="11"/>
      <c r="CK8" s="11" t="s">
        <v>3</v>
      </c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9"/>
      <c r="DF8" s="9"/>
      <c r="DG8" s="9"/>
      <c r="DH8" s="9"/>
      <c r="DI8" s="9"/>
      <c r="DJ8" s="9"/>
    </row>
    <row r="9" spans="1:114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2"/>
      <c r="DF9" s="2"/>
      <c r="DG9" s="2"/>
      <c r="DH9" s="2"/>
      <c r="DI9" s="2"/>
      <c r="DJ9" s="2"/>
    </row>
    <row r="10" spans="1:114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45" t="s">
        <v>4</v>
      </c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9"/>
      <c r="DF10" s="9"/>
      <c r="DG10" s="9"/>
      <c r="DH10" s="9"/>
      <c r="DI10" s="9"/>
      <c r="DJ10" s="9"/>
    </row>
    <row r="11" spans="1:114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4" t="s">
        <v>5</v>
      </c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2"/>
      <c r="DF11" s="2"/>
      <c r="DG11" s="2"/>
      <c r="DH11" s="2"/>
      <c r="DI11" s="2"/>
      <c r="DJ11" s="2"/>
    </row>
    <row r="12" spans="1:114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9"/>
      <c r="DF12" s="9"/>
      <c r="DG12" s="9"/>
      <c r="DH12" s="9"/>
      <c r="DI12" s="9"/>
      <c r="DJ12" s="9"/>
    </row>
    <row r="13" spans="1:114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 t="s">
        <v>15</v>
      </c>
      <c r="BG13" s="2"/>
      <c r="BH13" s="46"/>
      <c r="BI13" s="46"/>
      <c r="BJ13" s="46"/>
      <c r="BK13" s="46"/>
      <c r="BL13" s="46"/>
      <c r="BM13" s="2" t="s">
        <v>15</v>
      </c>
      <c r="BN13" s="2"/>
      <c r="BO13" s="2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8">
        <v>20</v>
      </c>
      <c r="CO13" s="48"/>
      <c r="CP13" s="48"/>
      <c r="CQ13" s="48"/>
      <c r="CR13" s="48"/>
      <c r="CS13" s="48"/>
      <c r="CT13" s="49"/>
      <c r="CU13" s="49"/>
      <c r="CV13" s="49"/>
      <c r="CW13" s="2" t="s">
        <v>16</v>
      </c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</row>
    <row r="14" spans="1:114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14"/>
      <c r="BI14" s="14"/>
      <c r="BJ14" s="14"/>
      <c r="BK14" s="14"/>
      <c r="BL14" s="14"/>
      <c r="BM14" s="2"/>
      <c r="BN14" s="2"/>
      <c r="BO14" s="2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6"/>
      <c r="CO14" s="16"/>
      <c r="CP14" s="16"/>
      <c r="CQ14" s="16"/>
      <c r="CR14" s="16"/>
      <c r="CS14" s="16"/>
      <c r="CT14" s="10"/>
      <c r="CU14" s="10"/>
      <c r="CV14" s="10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</row>
    <row r="15" spans="1:114" ht="16.5" x14ac:dyDescent="0.25">
      <c r="A15" s="50" t="s">
        <v>17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17"/>
      <c r="DF15" s="17"/>
      <c r="DG15" s="17"/>
      <c r="DH15" s="17"/>
      <c r="DI15" s="17"/>
      <c r="DJ15" s="17"/>
    </row>
    <row r="16" spans="1:114" ht="16.5" x14ac:dyDescent="0.25">
      <c r="A16" s="50" t="s">
        <v>18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17"/>
      <c r="DF16" s="17"/>
      <c r="DG16" s="17"/>
      <c r="DH16" s="18">
        <v>1</v>
      </c>
      <c r="DI16" s="18"/>
      <c r="DJ16" s="18"/>
    </row>
    <row r="17" spans="1:114" ht="16.5" x14ac:dyDescent="0.25">
      <c r="A17" s="50" t="s">
        <v>19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17"/>
      <c r="DF17" s="17"/>
      <c r="DG17" s="17"/>
      <c r="DH17" s="17"/>
      <c r="DI17" s="17"/>
      <c r="DJ17" s="17"/>
    </row>
    <row r="18" spans="1:114" ht="16.5" x14ac:dyDescent="0.25">
      <c r="A18" s="50" t="s">
        <v>20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17"/>
      <c r="DF18" s="17"/>
      <c r="DG18" s="17"/>
      <c r="DH18" s="17"/>
      <c r="DI18" s="17"/>
      <c r="DJ18" s="17"/>
    </row>
    <row r="19" spans="1:114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75" t="str">
        <f>'[1]хар-ка по 75-му'!D19</f>
        <v xml:space="preserve">ул. Авиаторов, 9 </v>
      </c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</row>
    <row r="20" spans="1:114" ht="15.75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 t="s">
        <v>21</v>
      </c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 t="s">
        <v>22</v>
      </c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 t="s">
        <v>23</v>
      </c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56" t="s">
        <v>24</v>
      </c>
      <c r="DF20" s="57"/>
      <c r="DG20" s="57"/>
      <c r="DH20" s="57"/>
      <c r="DI20" s="57"/>
      <c r="DJ20" s="58"/>
    </row>
    <row r="21" spans="1:114" ht="15.75" x14ac:dyDescent="0.25">
      <c r="A21" s="42" t="s">
        <v>25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60"/>
    </row>
    <row r="22" spans="1:114" ht="15.75" x14ac:dyDescent="0.25">
      <c r="A22" s="19"/>
      <c r="B22" s="61" t="s">
        <v>26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2"/>
      <c r="AS22" s="19"/>
      <c r="AT22" s="47">
        <v>0</v>
      </c>
      <c r="AU22" s="47"/>
      <c r="AV22" s="47"/>
      <c r="AW22" s="47"/>
      <c r="AX22" s="47"/>
      <c r="AY22" s="47"/>
      <c r="AZ22" s="15"/>
      <c r="BA22" s="6" t="s">
        <v>27</v>
      </c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20"/>
      <c r="BT22" s="65">
        <f>(('[1]оплата труда'!M20+[1]материалы!G19+'[1]Охрана труда'!F21)*DH16)</f>
        <v>0</v>
      </c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7"/>
      <c r="CL22" s="65">
        <f>BT22/('[1]хар-ка по 75-му'!E45+'[1]хар-ка по 75-му'!F48)/12</f>
        <v>0</v>
      </c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7"/>
      <c r="DE22" s="70">
        <f>BT22/'[1]хар-ка по 75-му'!E46/12</f>
        <v>0</v>
      </c>
      <c r="DF22" s="71"/>
      <c r="DG22" s="71"/>
      <c r="DH22" s="71"/>
      <c r="DI22" s="71"/>
      <c r="DJ22" s="71"/>
    </row>
    <row r="23" spans="1:114" ht="15.75" x14ac:dyDescent="0.25">
      <c r="A23" s="21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4"/>
      <c r="AS23" s="72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4"/>
      <c r="BT23" s="68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69"/>
      <c r="CL23" s="68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69"/>
      <c r="DE23" s="71"/>
      <c r="DF23" s="71"/>
      <c r="DG23" s="71"/>
      <c r="DH23" s="71"/>
      <c r="DI23" s="71"/>
      <c r="DJ23" s="71"/>
    </row>
    <row r="24" spans="1:114" ht="15.75" x14ac:dyDescent="0.25">
      <c r="A24" s="22"/>
      <c r="B24" s="77" t="s">
        <v>28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8"/>
      <c r="AS24" s="22"/>
      <c r="AT24" s="57">
        <v>0</v>
      </c>
      <c r="AU24" s="57"/>
      <c r="AV24" s="57"/>
      <c r="AW24" s="57"/>
      <c r="AX24" s="57"/>
      <c r="AY24" s="57"/>
      <c r="AZ24" s="23"/>
      <c r="BA24" s="24" t="s">
        <v>29</v>
      </c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5"/>
      <c r="BT24" s="79">
        <f>0.06*AT24*365*'[1]хар-ка по 75-му'!D29*'[1]хар-ка по 75-му'!C50*(DI16)</f>
        <v>0</v>
      </c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1"/>
      <c r="CL24" s="79">
        <f>BT24/('[1]хар-ка по 75-му'!E45+'[1]хар-ка по 75-му'!F48)/12</f>
        <v>0</v>
      </c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1"/>
      <c r="DE24" s="70">
        <f>BT24/'[1]хар-ка по 75-му'!E46/12</f>
        <v>0</v>
      </c>
      <c r="DF24" s="71"/>
      <c r="DG24" s="71"/>
      <c r="DH24" s="71"/>
      <c r="DI24" s="71"/>
      <c r="DJ24" s="71"/>
    </row>
    <row r="25" spans="1:114" ht="15.75" x14ac:dyDescent="0.25">
      <c r="A25" s="21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4"/>
      <c r="AS25" s="72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4"/>
      <c r="BT25" s="82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4"/>
      <c r="CL25" s="82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4"/>
      <c r="DE25" s="71"/>
      <c r="DF25" s="71"/>
      <c r="DG25" s="71"/>
      <c r="DH25" s="71"/>
      <c r="DI25" s="71"/>
      <c r="DJ25" s="71"/>
    </row>
    <row r="26" spans="1:114" ht="15.75" x14ac:dyDescent="0.25">
      <c r="A26" s="22"/>
      <c r="B26" s="77" t="s">
        <v>30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8"/>
      <c r="AS26" s="22"/>
      <c r="AT26" s="57">
        <v>0</v>
      </c>
      <c r="AU26" s="57"/>
      <c r="AV26" s="57"/>
      <c r="AW26" s="57"/>
      <c r="AX26" s="57"/>
      <c r="AY26" s="57"/>
      <c r="AZ26" s="23"/>
      <c r="BA26" s="24" t="s">
        <v>27</v>
      </c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5"/>
      <c r="BT26" s="79">
        <v>0</v>
      </c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1"/>
      <c r="CL26" s="79">
        <v>0</v>
      </c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1"/>
      <c r="DE26" s="70">
        <f>BT26/'[1]хар-ка по 75-му'!E46/12</f>
        <v>0</v>
      </c>
      <c r="DF26" s="71"/>
      <c r="DG26" s="71"/>
      <c r="DH26" s="71"/>
      <c r="DI26" s="71"/>
      <c r="DJ26" s="71"/>
    </row>
    <row r="27" spans="1:114" ht="15.75" x14ac:dyDescent="0.25">
      <c r="A27" s="21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4"/>
      <c r="AS27" s="72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4"/>
      <c r="BT27" s="82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4"/>
      <c r="CL27" s="82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4"/>
      <c r="DE27" s="71"/>
      <c r="DF27" s="71"/>
      <c r="DG27" s="71"/>
      <c r="DH27" s="71"/>
      <c r="DI27" s="71"/>
      <c r="DJ27" s="71"/>
    </row>
    <row r="28" spans="1:114" ht="15.75" x14ac:dyDescent="0.25">
      <c r="A28" s="22"/>
      <c r="B28" s="77" t="s">
        <v>31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8"/>
      <c r="AS28" s="22"/>
      <c r="AT28" s="57">
        <v>0</v>
      </c>
      <c r="AU28" s="57"/>
      <c r="AV28" s="57"/>
      <c r="AW28" s="57"/>
      <c r="AX28" s="57"/>
      <c r="AY28" s="57"/>
      <c r="AZ28" s="23"/>
      <c r="BA28" s="88" t="s">
        <v>32</v>
      </c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9"/>
      <c r="BT28" s="79">
        <v>0</v>
      </c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1"/>
      <c r="CL28" s="79">
        <f>BT28/('[1]хар-ка по 75-му'!E45+'[1]хар-ка по 75-му'!F48)/12</f>
        <v>0</v>
      </c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1"/>
      <c r="DE28" s="70">
        <f>BT28/'[1]хар-ка по 75-му'!E46/12</f>
        <v>0</v>
      </c>
      <c r="DF28" s="71"/>
      <c r="DG28" s="71"/>
      <c r="DH28" s="71"/>
      <c r="DI28" s="71"/>
      <c r="DJ28" s="71"/>
    </row>
    <row r="29" spans="1:114" ht="15.75" x14ac:dyDescent="0.25">
      <c r="A29" s="21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4"/>
      <c r="AS29" s="72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4"/>
      <c r="BT29" s="82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4"/>
      <c r="CL29" s="82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4"/>
      <c r="DE29" s="71"/>
      <c r="DF29" s="71"/>
      <c r="DG29" s="71"/>
      <c r="DH29" s="71"/>
      <c r="DI29" s="71"/>
      <c r="DJ29" s="71"/>
    </row>
    <row r="30" spans="1:114" ht="15.75" x14ac:dyDescent="0.25">
      <c r="A30" s="41" t="s">
        <v>33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</row>
    <row r="31" spans="1:114" ht="15.75" x14ac:dyDescent="0.25">
      <c r="A31" s="19"/>
      <c r="B31" s="61" t="s">
        <v>34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2"/>
      <c r="AS31" s="19"/>
      <c r="AT31" s="47">
        <v>3</v>
      </c>
      <c r="AU31" s="47"/>
      <c r="AV31" s="47"/>
      <c r="AW31" s="47"/>
      <c r="AX31" s="47"/>
      <c r="AY31" s="47"/>
      <c r="AZ31" s="15"/>
      <c r="BA31" s="6" t="s">
        <v>27</v>
      </c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20"/>
      <c r="BT31" s="85">
        <f>(('[1]оплата труда'!M43+[1]материалы!G49+'[1]Охрана труда'!F46)*DH16)</f>
        <v>0</v>
      </c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7"/>
      <c r="CL31" s="85">
        <f>BT31/('[1]хар-ка по 75-му'!$E$45+'[1]хар-ка по 75-му'!F48)/12</f>
        <v>0</v>
      </c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7"/>
      <c r="DE31" s="70">
        <f>BT31/12/'[1]хар-ка по 75-му'!E46</f>
        <v>0</v>
      </c>
      <c r="DF31" s="71"/>
      <c r="DG31" s="71"/>
      <c r="DH31" s="71"/>
      <c r="DI31" s="71"/>
      <c r="DJ31" s="71"/>
    </row>
    <row r="32" spans="1:114" ht="15.75" x14ac:dyDescent="0.25">
      <c r="A32" s="2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4"/>
      <c r="AS32" s="72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4"/>
      <c r="BT32" s="82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4"/>
      <c r="CL32" s="82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4"/>
      <c r="DE32" s="71"/>
      <c r="DF32" s="71"/>
      <c r="DG32" s="71"/>
      <c r="DH32" s="71"/>
      <c r="DI32" s="71"/>
      <c r="DJ32" s="71"/>
    </row>
    <row r="33" spans="1:114" ht="15.75" x14ac:dyDescent="0.25">
      <c r="A33" s="22"/>
      <c r="B33" s="77" t="s">
        <v>35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8"/>
      <c r="AS33" s="22"/>
      <c r="AT33" s="57">
        <v>0</v>
      </c>
      <c r="AU33" s="57"/>
      <c r="AV33" s="57"/>
      <c r="AW33" s="57"/>
      <c r="AX33" s="57"/>
      <c r="AY33" s="57"/>
      <c r="AZ33" s="23"/>
      <c r="BA33" s="24" t="s">
        <v>27</v>
      </c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5"/>
      <c r="BT33" s="79">
        <v>0</v>
      </c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1"/>
      <c r="CL33" s="79">
        <f>BT33/('[1]хар-ка по 75-му'!$E$45+'[1]хар-ка по 75-му'!F48)/12</f>
        <v>0</v>
      </c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1"/>
      <c r="DE33" s="70">
        <f>BT33/12/'[1]хар-ка по 75-му'!E46</f>
        <v>0</v>
      </c>
      <c r="DF33" s="71"/>
      <c r="DG33" s="71"/>
      <c r="DH33" s="71"/>
      <c r="DI33" s="71"/>
      <c r="DJ33" s="71"/>
    </row>
    <row r="34" spans="1:114" ht="15.75" x14ac:dyDescent="0.25">
      <c r="A34" s="2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4"/>
      <c r="AS34" s="72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4"/>
      <c r="BT34" s="82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4"/>
      <c r="CL34" s="82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4"/>
      <c r="DE34" s="71"/>
      <c r="DF34" s="71"/>
      <c r="DG34" s="71"/>
      <c r="DH34" s="71"/>
      <c r="DI34" s="71"/>
      <c r="DJ34" s="71"/>
    </row>
    <row r="35" spans="1:114" ht="15.75" x14ac:dyDescent="0.25">
      <c r="A35" s="22"/>
      <c r="B35" s="77" t="s">
        <v>36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8"/>
      <c r="AS35" s="22"/>
      <c r="AT35" s="57">
        <v>3</v>
      </c>
      <c r="AU35" s="57"/>
      <c r="AV35" s="57"/>
      <c r="AW35" s="57"/>
      <c r="AX35" s="57"/>
      <c r="AY35" s="57"/>
      <c r="AZ35" s="23"/>
      <c r="BA35" s="24" t="s">
        <v>27</v>
      </c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5"/>
      <c r="BT35" s="79">
        <f>(('[1]оплата труда'!M68+[1]материалы!G60+'[1]Охрана труда'!F48)*DH16)</f>
        <v>0</v>
      </c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1"/>
      <c r="CL35" s="79">
        <f>BT35/('[1]хар-ка по 75-му'!$E$45+'[1]хар-ка по 75-му'!F48)/12</f>
        <v>0</v>
      </c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1"/>
      <c r="DE35" s="70">
        <f>BT35/12/'[1]хар-ка по 75-му'!E46</f>
        <v>0</v>
      </c>
      <c r="DF35" s="71"/>
      <c r="DG35" s="71"/>
      <c r="DH35" s="71"/>
      <c r="DI35" s="71"/>
      <c r="DJ35" s="71"/>
    </row>
    <row r="36" spans="1:114" ht="15.75" x14ac:dyDescent="0.25">
      <c r="A36" s="21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4"/>
      <c r="AS36" s="72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4"/>
      <c r="BT36" s="82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4"/>
      <c r="CL36" s="82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4"/>
      <c r="DE36" s="71"/>
      <c r="DF36" s="71"/>
      <c r="DG36" s="71"/>
      <c r="DH36" s="71"/>
      <c r="DI36" s="71"/>
      <c r="DJ36" s="71"/>
    </row>
    <row r="37" spans="1:114" ht="15.75" x14ac:dyDescent="0.25">
      <c r="A37" s="22"/>
      <c r="B37" s="77" t="s">
        <v>37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8"/>
      <c r="AS37" s="22"/>
      <c r="AT37" s="77" t="s">
        <v>38</v>
      </c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8"/>
      <c r="BT37" s="79">
        <f>(('[1]оплата труда'!M81+[1]материалы!G70+'[1]Охрана труда'!F49)*DH16)*1</f>
        <v>0</v>
      </c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1"/>
      <c r="CL37" s="79">
        <f>BT37/('[1]хар-ка по 75-му'!E45+'[1]хар-ка по 75-му'!F48)/12</f>
        <v>0</v>
      </c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1"/>
      <c r="DE37" s="70">
        <f>BT37/12/'[1]хар-ка по 75-му'!E46</f>
        <v>0</v>
      </c>
      <c r="DF37" s="71"/>
      <c r="DG37" s="71"/>
      <c r="DH37" s="71"/>
      <c r="DI37" s="71"/>
      <c r="DJ37" s="71"/>
    </row>
    <row r="38" spans="1:114" ht="15.75" x14ac:dyDescent="0.25">
      <c r="A38" s="19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2"/>
      <c r="AS38" s="19"/>
      <c r="AT38" s="5" t="s">
        <v>39</v>
      </c>
      <c r="AU38" s="5"/>
      <c r="AV38" s="5"/>
      <c r="AW38" s="5"/>
      <c r="AX38" s="5"/>
      <c r="AY38" s="5"/>
      <c r="AZ38" s="15"/>
      <c r="BA38" s="6"/>
      <c r="BB38" s="6"/>
      <c r="BC38" s="6"/>
      <c r="BD38" s="6"/>
      <c r="BE38" s="47">
        <v>3</v>
      </c>
      <c r="BF38" s="47"/>
      <c r="BG38" s="47"/>
      <c r="BH38" s="47"/>
      <c r="BI38" s="47"/>
      <c r="BJ38" s="47"/>
      <c r="BK38" s="6"/>
      <c r="BL38" s="6" t="s">
        <v>40</v>
      </c>
      <c r="BM38" s="2"/>
      <c r="BN38" s="6"/>
      <c r="BO38" s="6"/>
      <c r="BP38" s="6"/>
      <c r="BQ38" s="6"/>
      <c r="BR38" s="6"/>
      <c r="BS38" s="20"/>
      <c r="BT38" s="85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7"/>
      <c r="CL38" s="85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7"/>
      <c r="DE38" s="71"/>
      <c r="DF38" s="71"/>
      <c r="DG38" s="71"/>
      <c r="DH38" s="71"/>
      <c r="DI38" s="71"/>
      <c r="DJ38" s="71"/>
    </row>
    <row r="39" spans="1:114" ht="15.75" x14ac:dyDescent="0.25">
      <c r="A39" s="21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4"/>
      <c r="AS39" s="26"/>
      <c r="AT39" s="63" t="s">
        <v>41</v>
      </c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4"/>
      <c r="BT39" s="82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4"/>
      <c r="CL39" s="82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4"/>
      <c r="DE39" s="71"/>
      <c r="DF39" s="71"/>
      <c r="DG39" s="71"/>
      <c r="DH39" s="71"/>
      <c r="DI39" s="71"/>
      <c r="DJ39" s="71"/>
    </row>
    <row r="40" spans="1:114" ht="15.75" x14ac:dyDescent="0.25">
      <c r="A40" s="27"/>
      <c r="B40" s="77" t="s">
        <v>42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8"/>
      <c r="AS40" s="90" t="s">
        <v>43</v>
      </c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2"/>
      <c r="BT40" s="79">
        <f>[1]ЖБО!F88</f>
        <v>4421.2821630407434</v>
      </c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1"/>
      <c r="CL40" s="79">
        <f>BT40/'[1]хар-ка по 75-му'!E45/12</f>
        <v>2.6260882412929099</v>
      </c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1"/>
      <c r="DE40" s="70">
        <f>BT40/12/'[1]хар-ка по 75-му'!E46</f>
        <v>2.6317155732385378</v>
      </c>
      <c r="DF40" s="71"/>
      <c r="DG40" s="71"/>
      <c r="DH40" s="71"/>
      <c r="DI40" s="71"/>
      <c r="DJ40" s="71"/>
    </row>
    <row r="41" spans="1:114" ht="15.75" x14ac:dyDescent="0.25">
      <c r="A41" s="27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4"/>
      <c r="AS41" s="72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4"/>
      <c r="BT41" s="82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4"/>
      <c r="CL41" s="82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4"/>
      <c r="DE41" s="71"/>
      <c r="DF41" s="71"/>
      <c r="DG41" s="71"/>
      <c r="DH41" s="71"/>
      <c r="DI41" s="71"/>
      <c r="DJ41" s="71"/>
    </row>
    <row r="42" spans="1:114" ht="15.75" x14ac:dyDescent="0.25">
      <c r="A42" s="22"/>
      <c r="B42" s="77" t="s">
        <v>44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8"/>
      <c r="AS42" s="90" t="s">
        <v>43</v>
      </c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2"/>
      <c r="BT42" s="79">
        <f>CL42*('[1]хар-ка по 75-му'!$E$45+'[1]хар-ка по 75-му'!F48)*12</f>
        <v>2009.4876899999999</v>
      </c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1"/>
      <c r="CL42" s="95">
        <f>[1]ТБО!G7</f>
        <v>1.1935659836065571</v>
      </c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7"/>
      <c r="DE42" s="70">
        <f>BT42/12/'[1]хар-ка по 75-му'!E46</f>
        <v>1.1961236249999998</v>
      </c>
      <c r="DF42" s="71"/>
      <c r="DG42" s="71"/>
      <c r="DH42" s="71"/>
      <c r="DI42" s="71"/>
      <c r="DJ42" s="71"/>
    </row>
    <row r="43" spans="1:114" ht="15.75" x14ac:dyDescent="0.25">
      <c r="A43" s="21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4"/>
      <c r="AS43" s="72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4"/>
      <c r="BT43" s="82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4"/>
      <c r="CL43" s="98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100"/>
      <c r="DE43" s="71"/>
      <c r="DF43" s="71"/>
      <c r="DG43" s="71"/>
      <c r="DH43" s="71"/>
      <c r="DI43" s="71"/>
      <c r="DJ43" s="71"/>
    </row>
    <row r="44" spans="1:114" ht="15.75" x14ac:dyDescent="0.25">
      <c r="A44" s="41" t="s">
        <v>45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</row>
    <row r="45" spans="1:114" ht="15.75" x14ac:dyDescent="0.25">
      <c r="A45" s="19"/>
      <c r="B45" s="61" t="s">
        <v>46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2"/>
      <c r="AS45" s="19"/>
      <c r="AT45" s="47">
        <v>0</v>
      </c>
      <c r="AU45" s="47"/>
      <c r="AV45" s="47"/>
      <c r="AW45" s="47"/>
      <c r="AX45" s="47"/>
      <c r="AY45" s="47"/>
      <c r="AZ45" s="15"/>
      <c r="BA45" s="93" t="s">
        <v>47</v>
      </c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4"/>
      <c r="BT45" s="85">
        <f>(('[1]оплата труда'!M91+[1]материалы!G81+'[1]Охрана труда'!F73)*DH16)</f>
        <v>0</v>
      </c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7"/>
      <c r="CL45" s="85">
        <f>BT45/('[1]хар-ка по 75-му'!E45+'[1]хар-ка по 75-му'!F48)/12</f>
        <v>0</v>
      </c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7"/>
      <c r="DE45" s="70">
        <f>BT45/12/'[1]хар-ка по 75-му'!E46</f>
        <v>0</v>
      </c>
      <c r="DF45" s="71"/>
      <c r="DG45" s="71"/>
      <c r="DH45" s="71"/>
      <c r="DI45" s="71"/>
      <c r="DJ45" s="71"/>
    </row>
    <row r="46" spans="1:114" ht="15.75" x14ac:dyDescent="0.25">
      <c r="A46" s="21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4"/>
      <c r="AS46" s="72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4"/>
      <c r="BT46" s="82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2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4"/>
      <c r="DE46" s="71"/>
      <c r="DF46" s="71"/>
      <c r="DG46" s="71"/>
      <c r="DH46" s="71"/>
      <c r="DI46" s="71"/>
      <c r="DJ46" s="71"/>
    </row>
    <row r="47" spans="1:114" ht="15.75" x14ac:dyDescent="0.25">
      <c r="A47" s="22"/>
      <c r="B47" s="77" t="s">
        <v>48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8"/>
      <c r="AS47" s="22"/>
      <c r="AT47" s="57">
        <v>0</v>
      </c>
      <c r="AU47" s="57"/>
      <c r="AV47" s="57"/>
      <c r="AW47" s="57"/>
      <c r="AX47" s="57"/>
      <c r="AY47" s="57"/>
      <c r="AZ47" s="23"/>
      <c r="BA47" s="88" t="s">
        <v>47</v>
      </c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9"/>
      <c r="BT47" s="79">
        <f>('[1]оплата труда'!M108+[1]материалы!I94+'[1]Охрана труда'!F74)</f>
        <v>0</v>
      </c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1"/>
      <c r="CL47" s="79">
        <f>BT47/('[1]хар-ка по 75-му'!E45+'[1]хар-ка по 75-му'!F48)/12</f>
        <v>0</v>
      </c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1"/>
      <c r="DE47" s="70">
        <f>BT47/12/'[1]хар-ка по 75-му'!E46</f>
        <v>0</v>
      </c>
      <c r="DF47" s="71"/>
      <c r="DG47" s="71"/>
      <c r="DH47" s="71"/>
      <c r="DI47" s="71"/>
      <c r="DJ47" s="71"/>
    </row>
    <row r="48" spans="1:114" ht="15.75" x14ac:dyDescent="0.25">
      <c r="A48" s="21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4"/>
      <c r="AS48" s="72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4"/>
      <c r="BT48" s="82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4"/>
      <c r="CL48" s="82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4"/>
      <c r="DE48" s="71"/>
      <c r="DF48" s="71"/>
      <c r="DG48" s="71"/>
      <c r="DH48" s="71"/>
      <c r="DI48" s="71"/>
      <c r="DJ48" s="71"/>
    </row>
    <row r="49" spans="1:114" ht="15.75" x14ac:dyDescent="0.25">
      <c r="A49" s="22"/>
      <c r="B49" s="77" t="s">
        <v>49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8"/>
      <c r="AS49" s="22"/>
      <c r="AT49" s="77" t="s">
        <v>50</v>
      </c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8"/>
      <c r="BT49" s="79">
        <f>(('[1]оплата труда'!M116+[1]материалы!H102+'[1]Охрана труда'!F75)*DH16)</f>
        <v>0</v>
      </c>
      <c r="BU49" s="80"/>
      <c r="BV49" s="80"/>
      <c r="BW49" s="80"/>
      <c r="BX49" s="80"/>
      <c r="BY49" s="80"/>
      <c r="BZ49" s="80"/>
      <c r="CA49" s="80"/>
      <c r="CB49" s="80"/>
      <c r="CC49" s="80"/>
      <c r="CD49" s="80"/>
      <c r="CE49" s="80"/>
      <c r="CF49" s="80"/>
      <c r="CG49" s="80"/>
      <c r="CH49" s="80"/>
      <c r="CI49" s="80"/>
      <c r="CJ49" s="80"/>
      <c r="CK49" s="81"/>
      <c r="CL49" s="79">
        <f>BT49/('[1]хар-ка по 75-му'!E45+'[1]хар-ка по 75-му'!F48)/12</f>
        <v>0</v>
      </c>
      <c r="CM49" s="80"/>
      <c r="CN49" s="80"/>
      <c r="CO49" s="80"/>
      <c r="CP49" s="80"/>
      <c r="CQ49" s="80"/>
      <c r="CR49" s="80"/>
      <c r="CS49" s="80"/>
      <c r="CT49" s="80"/>
      <c r="CU49" s="80"/>
      <c r="CV49" s="80"/>
      <c r="CW49" s="80"/>
      <c r="CX49" s="80"/>
      <c r="CY49" s="80"/>
      <c r="CZ49" s="80"/>
      <c r="DA49" s="80"/>
      <c r="DB49" s="80"/>
      <c r="DC49" s="80"/>
      <c r="DD49" s="81"/>
      <c r="DE49" s="70">
        <f>BT49/12/'[1]хар-ка по 75-му'!E46</f>
        <v>0</v>
      </c>
      <c r="DF49" s="71"/>
      <c r="DG49" s="71"/>
      <c r="DH49" s="71"/>
      <c r="DI49" s="71"/>
      <c r="DJ49" s="71"/>
    </row>
    <row r="50" spans="1:114" ht="15.75" x14ac:dyDescent="0.25">
      <c r="A50" s="19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2"/>
      <c r="AS50" s="19"/>
      <c r="AT50" s="5" t="s">
        <v>51</v>
      </c>
      <c r="AU50" s="5"/>
      <c r="AV50" s="5"/>
      <c r="AW50" s="5"/>
      <c r="AX50" s="5"/>
      <c r="AY50" s="5"/>
      <c r="AZ50" s="15"/>
      <c r="BA50" s="6"/>
      <c r="BB50" s="6"/>
      <c r="BC50" s="6"/>
      <c r="BD50" s="6"/>
      <c r="BE50" s="47" t="s">
        <v>52</v>
      </c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20"/>
      <c r="BT50" s="85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7"/>
      <c r="CL50" s="85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7"/>
      <c r="DE50" s="71"/>
      <c r="DF50" s="71"/>
      <c r="DG50" s="71"/>
      <c r="DH50" s="71"/>
      <c r="DI50" s="71"/>
      <c r="DJ50" s="71"/>
    </row>
    <row r="51" spans="1:114" ht="15.75" x14ac:dyDescent="0.25">
      <c r="A51" s="21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4"/>
      <c r="AS51" s="26"/>
      <c r="AT51" s="63" t="s">
        <v>53</v>
      </c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4"/>
      <c r="BT51" s="82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4"/>
      <c r="CL51" s="82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4"/>
      <c r="DE51" s="71"/>
      <c r="DF51" s="71"/>
      <c r="DG51" s="71"/>
      <c r="DH51" s="71"/>
      <c r="DI51" s="71"/>
      <c r="DJ51" s="71"/>
    </row>
    <row r="52" spans="1:114" ht="15.75" x14ac:dyDescent="0.25">
      <c r="A52" s="27"/>
      <c r="B52" s="77" t="s">
        <v>54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8"/>
      <c r="AS52" s="19"/>
      <c r="AT52" s="59">
        <v>0</v>
      </c>
      <c r="AU52" s="59"/>
      <c r="AV52" s="59"/>
      <c r="AW52" s="59"/>
      <c r="AX52" s="59"/>
      <c r="AY52" s="59"/>
      <c r="AZ52" s="28"/>
      <c r="BA52" s="29" t="s">
        <v>47</v>
      </c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30"/>
      <c r="BT52" s="79">
        <f>('[1]оплата труда'!M126+'[1]оплата труда'!M137+[1]материалы!H111+'[1]Охрана труда'!F76)*DH16</f>
        <v>0</v>
      </c>
      <c r="BU52" s="80"/>
      <c r="BV52" s="80"/>
      <c r="BW52" s="80"/>
      <c r="BX52" s="80"/>
      <c r="BY52" s="80"/>
      <c r="BZ52" s="80"/>
      <c r="CA52" s="80"/>
      <c r="CB52" s="80"/>
      <c r="CC52" s="80"/>
      <c r="CD52" s="80"/>
      <c r="CE52" s="80"/>
      <c r="CF52" s="80"/>
      <c r="CG52" s="80"/>
      <c r="CH52" s="80"/>
      <c r="CI52" s="80"/>
      <c r="CJ52" s="80"/>
      <c r="CK52" s="81"/>
      <c r="CL52" s="79">
        <f>BT52/('[1]хар-ка по 75-му'!E45+'[1]хар-ка по 75-му'!F48)/12</f>
        <v>0</v>
      </c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1"/>
      <c r="DE52" s="70">
        <f>BT52/12/'[1]хар-ка по 75-му'!E46</f>
        <v>0</v>
      </c>
      <c r="DF52" s="71"/>
      <c r="DG52" s="71"/>
      <c r="DH52" s="71"/>
      <c r="DI52" s="71"/>
      <c r="DJ52" s="71"/>
    </row>
    <row r="53" spans="1:114" ht="15.75" x14ac:dyDescent="0.25">
      <c r="A53" s="27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4"/>
      <c r="AS53" s="19"/>
      <c r="AT53" s="31"/>
      <c r="AU53" s="31"/>
      <c r="AV53" s="31"/>
      <c r="AW53" s="31"/>
      <c r="AX53" s="31"/>
      <c r="AY53" s="31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30"/>
      <c r="BT53" s="82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4"/>
      <c r="CL53" s="82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4"/>
      <c r="DE53" s="71"/>
      <c r="DF53" s="71"/>
      <c r="DG53" s="71"/>
      <c r="DH53" s="71"/>
      <c r="DI53" s="71"/>
      <c r="DJ53" s="71"/>
    </row>
    <row r="54" spans="1:114" ht="15.75" x14ac:dyDescent="0.25">
      <c r="A54" s="22"/>
      <c r="B54" s="77" t="s">
        <v>55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8"/>
      <c r="AS54" s="22"/>
      <c r="AT54" s="57">
        <v>0</v>
      </c>
      <c r="AU54" s="57"/>
      <c r="AV54" s="57"/>
      <c r="AW54" s="57"/>
      <c r="AX54" s="57"/>
      <c r="AY54" s="57"/>
      <c r="AZ54" s="23"/>
      <c r="BA54" s="88" t="s">
        <v>56</v>
      </c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9"/>
      <c r="BT54" s="79">
        <v>0</v>
      </c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1"/>
      <c r="CL54" s="79">
        <f>BT54/('[1]хар-ка по 75-му'!E45+'[1]хар-ка по 75-му'!F48)/12</f>
        <v>0</v>
      </c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1"/>
      <c r="DE54" s="70">
        <f>BT54/12/'[1]хар-ка по 75-му'!E46</f>
        <v>0</v>
      </c>
      <c r="DF54" s="71"/>
      <c r="DG54" s="71"/>
      <c r="DH54" s="71"/>
      <c r="DI54" s="71"/>
      <c r="DJ54" s="71"/>
    </row>
    <row r="55" spans="1:114" ht="15.75" x14ac:dyDescent="0.25">
      <c r="A55" s="21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4"/>
      <c r="AS55" s="72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4"/>
      <c r="BT55" s="82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4"/>
      <c r="CL55" s="82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4"/>
      <c r="DE55" s="71"/>
      <c r="DF55" s="71"/>
      <c r="DG55" s="71"/>
      <c r="DH55" s="71"/>
      <c r="DI55" s="71"/>
      <c r="DJ55" s="71"/>
    </row>
    <row r="56" spans="1:114" ht="15.75" x14ac:dyDescent="0.25">
      <c r="A56" s="41" t="s">
        <v>57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</row>
    <row r="57" spans="1:114" ht="15.75" x14ac:dyDescent="0.25">
      <c r="A57" s="19"/>
      <c r="B57" s="61" t="s">
        <v>58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2"/>
      <c r="AS57" s="19"/>
      <c r="AT57" s="61" t="s">
        <v>59</v>
      </c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2"/>
      <c r="BT57" s="85">
        <f>(('[1]оплата труда'!M172+[1]материалы!H139+'[1]Охрана труда'!F220)*DH16)</f>
        <v>273.48290660959196</v>
      </c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86"/>
      <c r="CG57" s="86"/>
      <c r="CH57" s="86"/>
      <c r="CI57" s="86"/>
      <c r="CJ57" s="86"/>
      <c r="CK57" s="87"/>
      <c r="CL57" s="85">
        <f>BT57/('[1]хар-ка по 75-му'!E45+'[1]хар-ка по 75-му'!F48)/12</f>
        <v>0.16243936006746967</v>
      </c>
      <c r="CM57" s="86"/>
      <c r="CN57" s="86"/>
      <c r="CO57" s="86"/>
      <c r="CP57" s="86"/>
      <c r="CQ57" s="86"/>
      <c r="CR57" s="86"/>
      <c r="CS57" s="86"/>
      <c r="CT57" s="86"/>
      <c r="CU57" s="86"/>
      <c r="CV57" s="86"/>
      <c r="CW57" s="86"/>
      <c r="CX57" s="86"/>
      <c r="CY57" s="86"/>
      <c r="CZ57" s="86"/>
      <c r="DA57" s="86"/>
      <c r="DB57" s="86"/>
      <c r="DC57" s="86"/>
      <c r="DD57" s="87"/>
      <c r="DE57" s="70">
        <f>BT57/12/'[1]хар-ка по 75-му'!E46</f>
        <v>0.16278744441047141</v>
      </c>
      <c r="DF57" s="71"/>
      <c r="DG57" s="71"/>
      <c r="DH57" s="71"/>
      <c r="DI57" s="71"/>
      <c r="DJ57" s="71"/>
    </row>
    <row r="58" spans="1:114" ht="15.75" x14ac:dyDescent="0.25">
      <c r="A58" s="19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2"/>
      <c r="AS58" s="19"/>
      <c r="AT58" s="5" t="s">
        <v>60</v>
      </c>
      <c r="AU58" s="5"/>
      <c r="AV58" s="5"/>
      <c r="AW58" s="5"/>
      <c r="AX58" s="5"/>
      <c r="AY58" s="5"/>
      <c r="AZ58" s="15"/>
      <c r="BA58" s="6"/>
      <c r="BB58" s="6"/>
      <c r="BC58" s="6"/>
      <c r="BD58" s="6"/>
      <c r="BE58" s="47">
        <v>0</v>
      </c>
      <c r="BF58" s="47"/>
      <c r="BG58" s="47"/>
      <c r="BH58" s="47"/>
      <c r="BI58" s="47"/>
      <c r="BJ58" s="47"/>
      <c r="BK58" s="6"/>
      <c r="BL58" s="6" t="s">
        <v>61</v>
      </c>
      <c r="BM58" s="2"/>
      <c r="BN58" s="6"/>
      <c r="BO58" s="6"/>
      <c r="BP58" s="6"/>
      <c r="BQ58" s="6"/>
      <c r="BR58" s="6"/>
      <c r="BS58" s="20"/>
      <c r="BT58" s="85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86"/>
      <c r="CG58" s="86"/>
      <c r="CH58" s="86"/>
      <c r="CI58" s="86"/>
      <c r="CJ58" s="86"/>
      <c r="CK58" s="87"/>
      <c r="CL58" s="85"/>
      <c r="CM58" s="86"/>
      <c r="CN58" s="86"/>
      <c r="CO58" s="86"/>
      <c r="CP58" s="86"/>
      <c r="CQ58" s="86"/>
      <c r="CR58" s="86"/>
      <c r="CS58" s="86"/>
      <c r="CT58" s="86"/>
      <c r="CU58" s="86"/>
      <c r="CV58" s="86"/>
      <c r="CW58" s="86"/>
      <c r="CX58" s="86"/>
      <c r="CY58" s="86"/>
      <c r="CZ58" s="86"/>
      <c r="DA58" s="86"/>
      <c r="DB58" s="86"/>
      <c r="DC58" s="86"/>
      <c r="DD58" s="87"/>
      <c r="DE58" s="71"/>
      <c r="DF58" s="71"/>
      <c r="DG58" s="71"/>
      <c r="DH58" s="71"/>
      <c r="DI58" s="71"/>
      <c r="DJ58" s="71"/>
    </row>
    <row r="59" spans="1:114" ht="15.75" x14ac:dyDescent="0.25">
      <c r="A59" s="19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2"/>
      <c r="AS59" s="19"/>
      <c r="AT59" s="61" t="s">
        <v>62</v>
      </c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2"/>
      <c r="BT59" s="85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86"/>
      <c r="CG59" s="86"/>
      <c r="CH59" s="86"/>
      <c r="CI59" s="86"/>
      <c r="CJ59" s="86"/>
      <c r="CK59" s="87"/>
      <c r="CL59" s="85"/>
      <c r="CM59" s="86"/>
      <c r="CN59" s="86"/>
      <c r="CO59" s="86"/>
      <c r="CP59" s="86"/>
      <c r="CQ59" s="86"/>
      <c r="CR59" s="86"/>
      <c r="CS59" s="86"/>
      <c r="CT59" s="86"/>
      <c r="CU59" s="86"/>
      <c r="CV59" s="86"/>
      <c r="CW59" s="86"/>
      <c r="CX59" s="86"/>
      <c r="CY59" s="86"/>
      <c r="CZ59" s="86"/>
      <c r="DA59" s="86"/>
      <c r="DB59" s="86"/>
      <c r="DC59" s="86"/>
      <c r="DD59" s="87"/>
      <c r="DE59" s="71"/>
      <c r="DF59" s="71"/>
      <c r="DG59" s="71"/>
      <c r="DH59" s="71"/>
      <c r="DI59" s="71"/>
      <c r="DJ59" s="71"/>
    </row>
    <row r="60" spans="1:114" ht="15.75" x14ac:dyDescent="0.25">
      <c r="A60" s="19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2"/>
      <c r="AS60" s="19"/>
      <c r="AT60" s="47">
        <v>0</v>
      </c>
      <c r="AU60" s="47"/>
      <c r="AV60" s="47"/>
      <c r="AW60" s="47"/>
      <c r="AX60" s="47"/>
      <c r="AY60" s="47"/>
      <c r="AZ60" s="15"/>
      <c r="BA60" s="93" t="s">
        <v>63</v>
      </c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4"/>
      <c r="BT60" s="85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7"/>
      <c r="CL60" s="85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7"/>
      <c r="DE60" s="71"/>
      <c r="DF60" s="71"/>
      <c r="DG60" s="71"/>
      <c r="DH60" s="71"/>
      <c r="DI60" s="71"/>
      <c r="DJ60" s="71"/>
    </row>
    <row r="61" spans="1:114" ht="15.75" x14ac:dyDescent="0.25">
      <c r="A61" s="19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2"/>
      <c r="AS61" s="19"/>
      <c r="AT61" s="61" t="s">
        <v>64</v>
      </c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2"/>
      <c r="BT61" s="85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7"/>
      <c r="CL61" s="85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7"/>
      <c r="DE61" s="71"/>
      <c r="DF61" s="71"/>
      <c r="DG61" s="71"/>
      <c r="DH61" s="71"/>
      <c r="DI61" s="71"/>
      <c r="DJ61" s="71"/>
    </row>
    <row r="62" spans="1:114" ht="15.75" x14ac:dyDescent="0.25">
      <c r="A62" s="19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2"/>
      <c r="AS62" s="19"/>
      <c r="AT62" s="47">
        <v>2</v>
      </c>
      <c r="AU62" s="47"/>
      <c r="AV62" s="47"/>
      <c r="AW62" s="47"/>
      <c r="AX62" s="47"/>
      <c r="AY62" s="47"/>
      <c r="AZ62" s="15"/>
      <c r="BA62" s="93" t="s">
        <v>47</v>
      </c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4"/>
      <c r="BT62" s="85"/>
      <c r="BU62" s="86"/>
      <c r="BV62" s="86"/>
      <c r="BW62" s="86"/>
      <c r="BX62" s="86"/>
      <c r="BY62" s="86"/>
      <c r="BZ62" s="86"/>
      <c r="CA62" s="86"/>
      <c r="CB62" s="86"/>
      <c r="CC62" s="86"/>
      <c r="CD62" s="86"/>
      <c r="CE62" s="86"/>
      <c r="CF62" s="86"/>
      <c r="CG62" s="86"/>
      <c r="CH62" s="86"/>
      <c r="CI62" s="86"/>
      <c r="CJ62" s="86"/>
      <c r="CK62" s="87"/>
      <c r="CL62" s="85"/>
      <c r="CM62" s="86"/>
      <c r="CN62" s="86"/>
      <c r="CO62" s="86"/>
      <c r="CP62" s="86"/>
      <c r="CQ62" s="86"/>
      <c r="CR62" s="86"/>
      <c r="CS62" s="86"/>
      <c r="CT62" s="86"/>
      <c r="CU62" s="86"/>
      <c r="CV62" s="86"/>
      <c r="CW62" s="86"/>
      <c r="CX62" s="86"/>
      <c r="CY62" s="86"/>
      <c r="CZ62" s="86"/>
      <c r="DA62" s="86"/>
      <c r="DB62" s="86"/>
      <c r="DC62" s="86"/>
      <c r="DD62" s="87"/>
      <c r="DE62" s="71"/>
      <c r="DF62" s="71"/>
      <c r="DG62" s="71"/>
      <c r="DH62" s="71"/>
      <c r="DI62" s="71"/>
      <c r="DJ62" s="71"/>
    </row>
    <row r="63" spans="1:114" ht="15.75" x14ac:dyDescent="0.25">
      <c r="A63" s="21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4"/>
      <c r="AS63" s="26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2"/>
      <c r="BT63" s="82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4"/>
      <c r="CL63" s="82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4"/>
      <c r="DE63" s="71"/>
      <c r="DF63" s="71"/>
      <c r="DG63" s="71"/>
      <c r="DH63" s="71"/>
      <c r="DI63" s="71"/>
      <c r="DJ63" s="71"/>
    </row>
    <row r="64" spans="1:114" ht="15.75" x14ac:dyDescent="0.25">
      <c r="A64" s="21"/>
      <c r="B64" s="77" t="s">
        <v>65</v>
      </c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8"/>
      <c r="AS64" s="22"/>
      <c r="AT64" s="33" t="s">
        <v>43</v>
      </c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4"/>
      <c r="BT64" s="79">
        <f>'[1]оплата труда'!M182+'[1]Охрана труда'!F221+[1]материалы!H149</f>
        <v>768.10608655052863</v>
      </c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1"/>
      <c r="CL64" s="79">
        <f>BT64/('[1]хар-ка по 75-му'!E45+'[1]хар-ка по 75-му'!F48)/12</f>
        <v>0.45622837167410824</v>
      </c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1"/>
      <c r="DE64" s="70">
        <f>BT64/12/'[1]хар-ка по 75-му'!E46</f>
        <v>0.45720600389912419</v>
      </c>
      <c r="DF64" s="71"/>
      <c r="DG64" s="71"/>
      <c r="DH64" s="71"/>
      <c r="DI64" s="71"/>
      <c r="DJ64" s="71"/>
    </row>
    <row r="65" spans="1:114" ht="15.75" x14ac:dyDescent="0.25">
      <c r="A65" s="21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4"/>
      <c r="AS65" s="72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4"/>
      <c r="BT65" s="82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4"/>
      <c r="CL65" s="82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4"/>
      <c r="DE65" s="71"/>
      <c r="DF65" s="71"/>
      <c r="DG65" s="71"/>
      <c r="DH65" s="71"/>
      <c r="DI65" s="71"/>
      <c r="DJ65" s="71"/>
    </row>
    <row r="66" spans="1:114" ht="15.75" x14ac:dyDescent="0.25">
      <c r="A66" s="27"/>
      <c r="B66" s="77" t="str">
        <f>'[1]оплата труда'!A184</f>
        <v>18. Ремонт фундаментов под стенами существующих зданий</v>
      </c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8"/>
      <c r="AS66" s="33" t="s">
        <v>43</v>
      </c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4"/>
      <c r="BS66" s="35"/>
      <c r="BT66" s="79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630.27698907117895</v>
      </c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1"/>
      <c r="CL66" s="79">
        <f>BT66/('[1]хар-ка по 75-му'!E45+'[1]хар-ка по 75-му'!F48)/12*'[1]перечень по 75-му'!DH16</f>
        <v>0.3743626687284265</v>
      </c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1"/>
      <c r="DE66" s="70">
        <f>BT66/12/'[1]хар-ка по 75-му'!E46</f>
        <v>0.37516487444713031</v>
      </c>
      <c r="DF66" s="71"/>
      <c r="DG66" s="71"/>
      <c r="DH66" s="71"/>
      <c r="DI66" s="71"/>
      <c r="DJ66" s="71"/>
    </row>
    <row r="67" spans="1:114" ht="15.75" x14ac:dyDescent="0.25">
      <c r="A67" s="27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4"/>
      <c r="AS67" s="68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69"/>
      <c r="BT67" s="82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4"/>
      <c r="CL67" s="82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4"/>
      <c r="DE67" s="71"/>
      <c r="DF67" s="71"/>
      <c r="DG67" s="71"/>
      <c r="DH67" s="71"/>
      <c r="DI67" s="71"/>
      <c r="DJ67" s="71"/>
    </row>
    <row r="68" spans="1:114" ht="15.75" x14ac:dyDescent="0.25">
      <c r="A68" s="27"/>
      <c r="B68" s="77" t="str">
        <f>'[1]оплата труда'!A228</f>
        <v>19. Устранение повреждений ступеней, полов в местах общего пользования</v>
      </c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8"/>
      <c r="AS68" s="90" t="s">
        <v>43</v>
      </c>
      <c r="AT68" s="91"/>
      <c r="AU68" s="91"/>
      <c r="AV68" s="91"/>
      <c r="AW68" s="91"/>
      <c r="AX68" s="91"/>
      <c r="AY68" s="91"/>
      <c r="AZ68" s="91"/>
      <c r="BA68" s="91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1"/>
      <c r="BS68" s="92"/>
      <c r="BT68" s="79">
        <f>('[1]оплата труда'!M236+'[1]оплата труда'!M246+[1]материалы!H186+'[1]Охрана труда'!F223)</f>
        <v>4591.0872117051777</v>
      </c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1"/>
      <c r="CL68" s="79">
        <f>BT68/('[1]хар-ка по 75-му'!E45+'[1]хар-ка по 75-му'!F48)/12</f>
        <v>2.7269465500743508</v>
      </c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1"/>
      <c r="DE68" s="70">
        <f>BT68/12/'[1]хар-ка по 75-му'!E46</f>
        <v>2.7327900069673676</v>
      </c>
      <c r="DF68" s="71"/>
      <c r="DG68" s="71"/>
      <c r="DH68" s="71"/>
      <c r="DI68" s="71"/>
      <c r="DJ68" s="71"/>
    </row>
    <row r="69" spans="1:114" ht="15.75" x14ac:dyDescent="0.25">
      <c r="A69" s="27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4"/>
      <c r="AS69" s="72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4"/>
      <c r="BT69" s="82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4"/>
      <c r="CL69" s="82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4"/>
      <c r="DE69" s="71"/>
      <c r="DF69" s="71"/>
      <c r="DG69" s="71"/>
      <c r="DH69" s="71"/>
      <c r="DI69" s="71"/>
      <c r="DJ69" s="71"/>
    </row>
    <row r="70" spans="1:114" ht="15.75" x14ac:dyDescent="0.25">
      <c r="A70" s="27"/>
      <c r="B70" s="77" t="str">
        <f>'[1]оплата труда'!A248</f>
        <v>20. Частичный ремонт кровли</v>
      </c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8"/>
      <c r="AS70" s="90" t="s">
        <v>43</v>
      </c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2"/>
      <c r="BT70" s="79">
        <f>'[1]оплата труда'!M258+'[1]Охрана труда'!F224+[1]материалы!H199</f>
        <v>633.66531772529322</v>
      </c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1"/>
      <c r="CL70" s="79">
        <f>BT70/('[1]хар-ка по 75-му'!E45+'[1]хар-ка по 75-му'!F48)/12</f>
        <v>0.37637521841606864</v>
      </c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1"/>
      <c r="DE70" s="70">
        <f>BT70/12/'[1]хар-ка по 75-му'!E46</f>
        <v>0.37718173674124594</v>
      </c>
      <c r="DF70" s="71"/>
      <c r="DG70" s="71"/>
      <c r="DH70" s="71"/>
      <c r="DI70" s="71"/>
      <c r="DJ70" s="71"/>
    </row>
    <row r="71" spans="1:114" ht="15.75" x14ac:dyDescent="0.25">
      <c r="A71" s="27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4"/>
      <c r="AS71" s="102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4"/>
      <c r="BT71" s="82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4"/>
      <c r="CL71" s="82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4"/>
      <c r="DE71" s="71"/>
      <c r="DF71" s="71"/>
      <c r="DG71" s="71"/>
      <c r="DH71" s="71"/>
      <c r="DI71" s="71"/>
      <c r="DJ71" s="71"/>
    </row>
    <row r="72" spans="1:114" ht="15.75" x14ac:dyDescent="0.25">
      <c r="A72" s="27"/>
      <c r="B72" s="77" t="s">
        <v>66</v>
      </c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90" t="s">
        <v>43</v>
      </c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2"/>
      <c r="BT72" s="80">
        <f>'[1]оплата труда'!M270+'[1]Охрана труда'!F225+[1]материалы!H208</f>
        <v>0</v>
      </c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1"/>
      <c r="CL72" s="79">
        <f>BT72/('[1]хар-ка по 75-му'!E45+'[1]хар-ка по 75-му'!F48)/12</f>
        <v>0</v>
      </c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1"/>
      <c r="DE72" s="70">
        <f>BT72/12/'[1]хар-ка по 75-му'!E46</f>
        <v>0</v>
      </c>
      <c r="DF72" s="71"/>
      <c r="DG72" s="71"/>
      <c r="DH72" s="71"/>
      <c r="DI72" s="71"/>
      <c r="DJ72" s="71"/>
    </row>
    <row r="73" spans="1:114" ht="15.75" x14ac:dyDescent="0.25">
      <c r="A73" s="27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101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  <c r="BR73" s="66"/>
      <c r="BS73" s="67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4"/>
      <c r="CL73" s="82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4"/>
      <c r="DE73" s="71"/>
      <c r="DF73" s="71"/>
      <c r="DG73" s="71"/>
      <c r="DH73" s="71"/>
      <c r="DI73" s="71"/>
      <c r="DJ73" s="71"/>
    </row>
    <row r="74" spans="1:114" ht="15.75" x14ac:dyDescent="0.25">
      <c r="A74" s="2"/>
      <c r="B74" s="77" t="str">
        <f>'[1]оплата труда'!A272</f>
        <v>22. Устранение засоров внутренних канализационных трубопроводов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90" t="s">
        <v>43</v>
      </c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2"/>
      <c r="BT74" s="80">
        <f>'[1]оплата труда'!M278+'[1]Охрана труда'!F226+[1]материалы!H214</f>
        <v>0</v>
      </c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1"/>
      <c r="CL74" s="79">
        <f>BT74/('[1]хар-ка по 75-му'!$E$45+'[1]хар-ка по 75-му'!$F$48)/12</f>
        <v>0</v>
      </c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1"/>
      <c r="DE74" s="70">
        <f>BT74/12/'[1]хар-ка по 75-му'!E46</f>
        <v>0</v>
      </c>
      <c r="DF74" s="71"/>
      <c r="DG74" s="71"/>
      <c r="DH74" s="71"/>
      <c r="DI74" s="71"/>
      <c r="DJ74" s="71"/>
    </row>
    <row r="75" spans="1:114" ht="15.75" x14ac:dyDescent="0.25">
      <c r="A75" s="36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101"/>
      <c r="AT75" s="66"/>
      <c r="AU75" s="66"/>
      <c r="AV75" s="66"/>
      <c r="AW75" s="66"/>
      <c r="AX75" s="66"/>
      <c r="AY75" s="66"/>
      <c r="AZ75" s="66"/>
      <c r="BA75" s="66"/>
      <c r="BB75" s="66"/>
      <c r="BC75" s="66"/>
      <c r="BD75" s="66"/>
      <c r="BE75" s="66"/>
      <c r="BF75" s="66"/>
      <c r="BG75" s="66"/>
      <c r="BH75" s="66"/>
      <c r="BI75" s="66"/>
      <c r="BJ75" s="66"/>
      <c r="BK75" s="66"/>
      <c r="BL75" s="66"/>
      <c r="BM75" s="66"/>
      <c r="BN75" s="66"/>
      <c r="BO75" s="66"/>
      <c r="BP75" s="66"/>
      <c r="BQ75" s="66"/>
      <c r="BR75" s="66"/>
      <c r="BS75" s="67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4"/>
      <c r="CL75" s="82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4"/>
      <c r="DE75" s="71"/>
      <c r="DF75" s="71"/>
      <c r="DG75" s="71"/>
      <c r="DH75" s="71"/>
      <c r="DI75" s="71"/>
      <c r="DJ75" s="71"/>
    </row>
    <row r="76" spans="1:114" ht="15.75" x14ac:dyDescent="0.25">
      <c r="A76" s="37"/>
      <c r="B76" s="43" t="str">
        <f>'[1]оплата труда'!A280</f>
        <v xml:space="preserve">23. Притирка  запорной  арматуры без снятия с места в системе отопления         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90" t="s">
        <v>43</v>
      </c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2"/>
      <c r="BT76" s="80">
        <f>'[1]оплата труда'!M287+'[1]Охрана труда'!F227+[1]материалы!H220</f>
        <v>0</v>
      </c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1"/>
      <c r="CL76" s="79">
        <f>BT76/('[1]хар-ка по 75-му'!$E$45+'[1]хар-ка по 75-му'!$F$48)/12</f>
        <v>0</v>
      </c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  <c r="DD76" s="81"/>
      <c r="DE76" s="70">
        <f>BT76/12/'[1]хар-ка по 75-му'!E46</f>
        <v>0</v>
      </c>
      <c r="DF76" s="71"/>
      <c r="DG76" s="71"/>
      <c r="DH76" s="71"/>
      <c r="DI76" s="71"/>
      <c r="DJ76" s="71"/>
    </row>
    <row r="77" spans="1:114" ht="15.75" x14ac:dyDescent="0.25">
      <c r="A77" s="37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68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69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4"/>
      <c r="CL77" s="82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4"/>
      <c r="DE77" s="71"/>
      <c r="DF77" s="71"/>
      <c r="DG77" s="71"/>
      <c r="DH77" s="71"/>
      <c r="DI77" s="71"/>
      <c r="DJ77" s="71"/>
    </row>
    <row r="78" spans="1:114" ht="15.75" x14ac:dyDescent="0.25">
      <c r="A78" s="37"/>
      <c r="B78" s="43" t="str">
        <f>'[1]оплата труда'!A289</f>
        <v xml:space="preserve">24. Укрепление крючков для  труб и приборов центрального отопления. 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103" t="s">
        <v>43</v>
      </c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5"/>
      <c r="BT78" s="79">
        <f>'[1]оплата труда'!M295+'[1]Охрана труда'!F228+[1]материалы!H227</f>
        <v>0</v>
      </c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1"/>
      <c r="CL78" s="79">
        <f>BT78/('[1]хар-ка по 75-му'!$E$45+'[1]хар-ка по 75-му'!$F$48)/12</f>
        <v>0</v>
      </c>
      <c r="CM78" s="80"/>
      <c r="CN78" s="80"/>
      <c r="CO78" s="80"/>
      <c r="CP78" s="80"/>
      <c r="CQ78" s="80"/>
      <c r="CR78" s="80"/>
      <c r="CS78" s="80"/>
      <c r="CT78" s="80"/>
      <c r="CU78" s="80"/>
      <c r="CV78" s="80"/>
      <c r="CW78" s="80"/>
      <c r="CX78" s="80"/>
      <c r="CY78" s="80"/>
      <c r="CZ78" s="80"/>
      <c r="DA78" s="80"/>
      <c r="DB78" s="80"/>
      <c r="DC78" s="80"/>
      <c r="DD78" s="81"/>
      <c r="DE78" s="70">
        <f>BT78/12/'[1]хар-ка по 75-му'!E46</f>
        <v>0</v>
      </c>
      <c r="DF78" s="71"/>
      <c r="DG78" s="71"/>
      <c r="DH78" s="71"/>
      <c r="DI78" s="71"/>
      <c r="DJ78" s="71"/>
    </row>
    <row r="79" spans="1:114" ht="15.75" x14ac:dyDescent="0.25">
      <c r="A79" s="37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106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8"/>
      <c r="BT79" s="82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4"/>
      <c r="CL79" s="82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4"/>
      <c r="DE79" s="71"/>
      <c r="DF79" s="71"/>
      <c r="DG79" s="71"/>
      <c r="DH79" s="71"/>
      <c r="DI79" s="71"/>
      <c r="DJ79" s="71"/>
    </row>
    <row r="80" spans="1:114" ht="15.75" x14ac:dyDescent="0.25">
      <c r="A80" s="37"/>
      <c r="B80" s="43" t="str">
        <f>'[1]оплата труда'!A297</f>
        <v>25. Ликвидация воздушных пробок в системе отопления в стояке.</v>
      </c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103" t="s">
        <v>43</v>
      </c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5"/>
      <c r="BT80" s="79">
        <f>'[1]оплата труда'!M302+'[1]Охрана труда'!F229+[1]материалы!C230</f>
        <v>0</v>
      </c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1"/>
      <c r="CL80" s="79">
        <f>BT80/('[1]хар-ка по 75-му'!$E$45+'[1]хар-ка по 75-му'!$F$48)/12</f>
        <v>0</v>
      </c>
      <c r="CM80" s="80"/>
      <c r="CN80" s="80"/>
      <c r="CO80" s="80"/>
      <c r="CP80" s="80"/>
      <c r="CQ80" s="80"/>
      <c r="CR80" s="80"/>
      <c r="CS80" s="80"/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1"/>
      <c r="DE80" s="70">
        <f>BT80/12/'[1]хар-ка по 75-му'!E46</f>
        <v>0</v>
      </c>
      <c r="DF80" s="71"/>
      <c r="DG80" s="71"/>
      <c r="DH80" s="71"/>
      <c r="DI80" s="71"/>
      <c r="DJ80" s="71"/>
    </row>
    <row r="81" spans="1:114" ht="15.75" x14ac:dyDescent="0.25">
      <c r="A81" s="37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106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8"/>
      <c r="BT81" s="82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4"/>
      <c r="CL81" s="82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4"/>
      <c r="DE81" s="71"/>
      <c r="DF81" s="71"/>
      <c r="DG81" s="71"/>
      <c r="DH81" s="71"/>
      <c r="DI81" s="71"/>
      <c r="DJ81" s="71"/>
    </row>
    <row r="82" spans="1:114" ht="15.75" x14ac:dyDescent="0.25">
      <c r="A82" s="37"/>
      <c r="B82" s="43" t="str">
        <f>'[1]оплата труда'!A305</f>
        <v xml:space="preserve">26. Восстановление    разрушенной тепловой изоляции   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103" t="s">
        <v>43</v>
      </c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5"/>
      <c r="BT82" s="79">
        <f>'[1]оплата труда'!M312+'[1]Охрана труда'!F230+[1]материалы!H237</f>
        <v>0</v>
      </c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1"/>
      <c r="CL82" s="79">
        <f>BT82/('[1]хар-ка по 75-му'!$E$45+'[1]хар-ка по 75-му'!$F$48)/12</f>
        <v>0</v>
      </c>
      <c r="CM82" s="80"/>
      <c r="CN82" s="80"/>
      <c r="CO82" s="80"/>
      <c r="CP82" s="80"/>
      <c r="CQ82" s="80"/>
      <c r="CR82" s="80"/>
      <c r="CS82" s="80"/>
      <c r="CT82" s="80"/>
      <c r="CU82" s="80"/>
      <c r="CV82" s="80"/>
      <c r="CW82" s="80"/>
      <c r="CX82" s="80"/>
      <c r="CY82" s="80"/>
      <c r="CZ82" s="80"/>
      <c r="DA82" s="80"/>
      <c r="DB82" s="80"/>
      <c r="DC82" s="80"/>
      <c r="DD82" s="81"/>
      <c r="DE82" s="70">
        <f>BT82/12/'[1]хар-ка по 75-му'!E46</f>
        <v>0</v>
      </c>
      <c r="DF82" s="71"/>
      <c r="DG82" s="71"/>
      <c r="DH82" s="71"/>
      <c r="DI82" s="71"/>
      <c r="DJ82" s="71"/>
    </row>
    <row r="83" spans="1:114" ht="15.75" x14ac:dyDescent="0.25">
      <c r="A83" s="37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106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8"/>
      <c r="BT83" s="82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CI83" s="83"/>
      <c r="CJ83" s="83"/>
      <c r="CK83" s="84"/>
      <c r="CL83" s="82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83"/>
      <c r="DD83" s="84"/>
      <c r="DE83" s="71"/>
      <c r="DF83" s="71"/>
      <c r="DG83" s="71"/>
      <c r="DH83" s="71"/>
      <c r="DI83" s="71"/>
      <c r="DJ83" s="71"/>
    </row>
    <row r="84" spans="1:114" ht="15.75" x14ac:dyDescent="0.25">
      <c r="A84" s="37"/>
      <c r="B84" s="43" t="str">
        <f>'[1]оплата труда'!A314</f>
        <v xml:space="preserve">27. Осмотр системы  центрального отопления  (квартирные устройства)  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103" t="s">
        <v>43</v>
      </c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5"/>
      <c r="BT84" s="79">
        <f>'[1]оплата труда'!M319+'[1]Охрана труда'!F231+[1]материалы!C240</f>
        <v>0</v>
      </c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1"/>
      <c r="CL84" s="79">
        <f>BT84/('[1]хар-ка по 75-му'!$E$45+'[1]хар-ка по 75-му'!$F$48)/12</f>
        <v>0</v>
      </c>
      <c r="CM84" s="80"/>
      <c r="CN84" s="80"/>
      <c r="CO84" s="80"/>
      <c r="CP84" s="80"/>
      <c r="CQ84" s="80"/>
      <c r="CR84" s="80"/>
      <c r="CS84" s="80"/>
      <c r="CT84" s="80"/>
      <c r="CU84" s="80"/>
      <c r="CV84" s="80"/>
      <c r="CW84" s="80"/>
      <c r="CX84" s="80"/>
      <c r="CY84" s="80"/>
      <c r="CZ84" s="80"/>
      <c r="DA84" s="80"/>
      <c r="DB84" s="80"/>
      <c r="DC84" s="80"/>
      <c r="DD84" s="81"/>
      <c r="DE84" s="70">
        <f>BT84/12/'[1]хар-ка по 75-му'!E46</f>
        <v>0</v>
      </c>
      <c r="DF84" s="71"/>
      <c r="DG84" s="71"/>
      <c r="DH84" s="71"/>
      <c r="DI84" s="71"/>
      <c r="DJ84" s="71"/>
    </row>
    <row r="85" spans="1:114" ht="15.75" x14ac:dyDescent="0.25">
      <c r="A85" s="27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106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8"/>
      <c r="BT85" s="82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3"/>
      <c r="CF85" s="83"/>
      <c r="CG85" s="83"/>
      <c r="CH85" s="83"/>
      <c r="CI85" s="83"/>
      <c r="CJ85" s="83"/>
      <c r="CK85" s="84"/>
      <c r="CL85" s="82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4"/>
      <c r="DE85" s="71"/>
      <c r="DF85" s="71"/>
      <c r="DG85" s="71"/>
      <c r="DH85" s="71"/>
      <c r="DI85" s="71"/>
      <c r="DJ85" s="71"/>
    </row>
    <row r="86" spans="1:114" ht="15.75" x14ac:dyDescent="0.25">
      <c r="A86" s="27"/>
      <c r="B86" s="77" t="str">
        <f>'[1]оплата труда'!A321</f>
        <v xml:space="preserve">28.Проверка устройств отопления в чердачных и подвальных помещениях.       </v>
      </c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8"/>
      <c r="AS86" s="103" t="s">
        <v>43</v>
      </c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5"/>
      <c r="BT86" s="79">
        <f>'[1]оплата труда'!M327+'[1]Охрана труда'!F232+[1]материалы!C243</f>
        <v>0</v>
      </c>
      <c r="BU86" s="80"/>
      <c r="BV86" s="80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1"/>
      <c r="CL86" s="79">
        <f>BT86/('[1]хар-ка по 75-му'!$E$45+'[1]хар-ка по 75-му'!$F$48)/12</f>
        <v>0</v>
      </c>
      <c r="CM86" s="80"/>
      <c r="CN86" s="80"/>
      <c r="CO86" s="80"/>
      <c r="CP86" s="80"/>
      <c r="CQ86" s="80"/>
      <c r="CR86" s="80"/>
      <c r="CS86" s="80"/>
      <c r="CT86" s="80"/>
      <c r="CU86" s="80"/>
      <c r="CV86" s="80"/>
      <c r="CW86" s="80"/>
      <c r="CX86" s="80"/>
      <c r="CY86" s="80"/>
      <c r="CZ86" s="80"/>
      <c r="DA86" s="80"/>
      <c r="DB86" s="80"/>
      <c r="DC86" s="80"/>
      <c r="DD86" s="81"/>
      <c r="DE86" s="70">
        <f>BT86/12/'[1]хар-ка по 75-му'!E46</f>
        <v>0</v>
      </c>
      <c r="DF86" s="71"/>
      <c r="DG86" s="71"/>
      <c r="DH86" s="71"/>
      <c r="DI86" s="71"/>
      <c r="DJ86" s="71"/>
    </row>
    <row r="87" spans="1:114" ht="15.75" x14ac:dyDescent="0.25">
      <c r="A87" s="27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4"/>
      <c r="AS87" s="106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8"/>
      <c r="BT87" s="82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3"/>
      <c r="CF87" s="83"/>
      <c r="CG87" s="83"/>
      <c r="CH87" s="83"/>
      <c r="CI87" s="83"/>
      <c r="CJ87" s="83"/>
      <c r="CK87" s="84"/>
      <c r="CL87" s="82"/>
      <c r="CM87" s="83"/>
      <c r="CN87" s="83"/>
      <c r="CO87" s="83"/>
      <c r="CP87" s="83"/>
      <c r="CQ87" s="83"/>
      <c r="CR87" s="83"/>
      <c r="CS87" s="83"/>
      <c r="CT87" s="83"/>
      <c r="CU87" s="83"/>
      <c r="CV87" s="83"/>
      <c r="CW87" s="83"/>
      <c r="CX87" s="83"/>
      <c r="CY87" s="83"/>
      <c r="CZ87" s="83"/>
      <c r="DA87" s="83"/>
      <c r="DB87" s="83"/>
      <c r="DC87" s="83"/>
      <c r="DD87" s="84"/>
      <c r="DE87" s="71"/>
      <c r="DF87" s="71"/>
      <c r="DG87" s="71"/>
      <c r="DH87" s="71"/>
      <c r="DI87" s="71"/>
      <c r="DJ87" s="71"/>
    </row>
    <row r="88" spans="1:114" ht="15.75" x14ac:dyDescent="0.25">
      <c r="A88" s="27"/>
      <c r="B88" s="77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8"/>
      <c r="AS88" s="103" t="s">
        <v>43</v>
      </c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5"/>
      <c r="BT88" s="79">
        <f>'[1]оплата труда'!M337+'[1]Охрана труда'!F233+[1]материалы!H256</f>
        <v>0</v>
      </c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1"/>
      <c r="CL88" s="79">
        <f>BT88/('[1]хар-ка по 75-му'!$E$45+'[1]хар-ка по 75-му'!$F$48)/12</f>
        <v>0</v>
      </c>
      <c r="CM88" s="80"/>
      <c r="CN88" s="80"/>
      <c r="CO88" s="80"/>
      <c r="CP88" s="80"/>
      <c r="CQ88" s="80"/>
      <c r="CR88" s="80"/>
      <c r="CS88" s="80"/>
      <c r="CT88" s="80"/>
      <c r="CU88" s="80"/>
      <c r="CV88" s="80"/>
      <c r="CW88" s="80"/>
      <c r="CX88" s="80"/>
      <c r="CY88" s="80"/>
      <c r="CZ88" s="80"/>
      <c r="DA88" s="80"/>
      <c r="DB88" s="80"/>
      <c r="DC88" s="80"/>
      <c r="DD88" s="81"/>
      <c r="DE88" s="70">
        <f>BT88/12/'[1]хар-ка по 75-му'!E46</f>
        <v>0</v>
      </c>
      <c r="DF88" s="71"/>
      <c r="DG88" s="71"/>
      <c r="DH88" s="71"/>
      <c r="DI88" s="71"/>
      <c r="DJ88" s="71"/>
    </row>
    <row r="89" spans="1:114" ht="15.75" x14ac:dyDescent="0.25">
      <c r="A89" s="27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4"/>
      <c r="AS89" s="106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8"/>
      <c r="BT89" s="82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3"/>
      <c r="CF89" s="83"/>
      <c r="CG89" s="83"/>
      <c r="CH89" s="83"/>
      <c r="CI89" s="83"/>
      <c r="CJ89" s="83"/>
      <c r="CK89" s="84"/>
      <c r="CL89" s="82"/>
      <c r="CM89" s="83"/>
      <c r="CN89" s="83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3"/>
      <c r="DC89" s="83"/>
      <c r="DD89" s="84"/>
      <c r="DE89" s="71"/>
      <c r="DF89" s="71"/>
      <c r="DG89" s="71"/>
      <c r="DH89" s="71"/>
      <c r="DI89" s="71"/>
      <c r="DJ89" s="71"/>
    </row>
    <row r="90" spans="1:114" ht="15.75" x14ac:dyDescent="0.25">
      <c r="A90" s="27"/>
      <c r="B90" s="77" t="str">
        <f>'[1]оплата труда'!A340</f>
        <v xml:space="preserve">30. Замена  неисправных  участков электрической сети здания    </v>
      </c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8"/>
      <c r="AS90" s="103" t="s">
        <v>43</v>
      </c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5"/>
      <c r="BT90" s="79">
        <f>'[1]оплата труда'!M347+'[1]Охрана труда'!F234+[1]материалы!H265</f>
        <v>119.7947709390457</v>
      </c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1"/>
      <c r="CL90" s="79">
        <f>BT90/('[1]хар-ка по 75-му'!$E$45+'[1]хар-ка по 75-му'!$F$48)/12</f>
        <v>7.1153938547781945E-2</v>
      </c>
      <c r="CM90" s="80"/>
      <c r="CN90" s="80"/>
      <c r="CO90" s="80"/>
      <c r="CP90" s="80"/>
      <c r="CQ90" s="80"/>
      <c r="CR90" s="80"/>
      <c r="CS90" s="80"/>
      <c r="CT90" s="80"/>
      <c r="CU90" s="80"/>
      <c r="CV90" s="80"/>
      <c r="CW90" s="80"/>
      <c r="CX90" s="80"/>
      <c r="CY90" s="80"/>
      <c r="CZ90" s="80"/>
      <c r="DA90" s="80"/>
      <c r="DB90" s="80"/>
      <c r="DC90" s="80"/>
      <c r="DD90" s="81"/>
      <c r="DE90" s="70">
        <f>BT90/12/'[1]хар-ка по 75-му'!E46</f>
        <v>7.1306411273241485E-2</v>
      </c>
      <c r="DF90" s="71"/>
      <c r="DG90" s="71"/>
      <c r="DH90" s="71"/>
      <c r="DI90" s="71"/>
      <c r="DJ90" s="71"/>
    </row>
    <row r="91" spans="1:114" ht="15.75" x14ac:dyDescent="0.25">
      <c r="A91" s="27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4"/>
      <c r="AS91" s="106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8"/>
      <c r="BT91" s="82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/>
      <c r="CI91" s="83"/>
      <c r="CJ91" s="83"/>
      <c r="CK91" s="84"/>
      <c r="CL91" s="82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83"/>
      <c r="DD91" s="84"/>
      <c r="DE91" s="71"/>
      <c r="DF91" s="71"/>
      <c r="DG91" s="71"/>
      <c r="DH91" s="71"/>
      <c r="DI91" s="71"/>
      <c r="DJ91" s="71"/>
    </row>
    <row r="92" spans="1:114" ht="15.75" x14ac:dyDescent="0.25">
      <c r="A92" s="27"/>
      <c r="B92" s="77" t="str">
        <f>'[1]оплата труда'!A350</f>
        <v>31. Ремонт щитов.</v>
      </c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8"/>
      <c r="AS92" s="103" t="s">
        <v>43</v>
      </c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5"/>
      <c r="BT92" s="79">
        <f>'[1]оплата труда'!M356+'[1]Охрана труда'!F235+[1]материалы!H280</f>
        <v>0</v>
      </c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1"/>
      <c r="CL92" s="79">
        <f>BT92/('[1]хар-ка по 75-му'!$E$45+'[1]хар-ка по 75-му'!$F$48)/12</f>
        <v>0</v>
      </c>
      <c r="CM92" s="80"/>
      <c r="CN92" s="80"/>
      <c r="CO92" s="80"/>
      <c r="CP92" s="80"/>
      <c r="CQ92" s="80"/>
      <c r="CR92" s="80"/>
      <c r="CS92" s="80"/>
      <c r="CT92" s="80"/>
      <c r="CU92" s="80"/>
      <c r="CV92" s="80"/>
      <c r="CW92" s="80"/>
      <c r="CX92" s="80"/>
      <c r="CY92" s="80"/>
      <c r="CZ92" s="80"/>
      <c r="DA92" s="80"/>
      <c r="DB92" s="80"/>
      <c r="DC92" s="80"/>
      <c r="DD92" s="81"/>
      <c r="DE92" s="70">
        <f>BT92/12/'[1]хар-ка по 75-му'!E46</f>
        <v>0</v>
      </c>
      <c r="DF92" s="71"/>
      <c r="DG92" s="71"/>
      <c r="DH92" s="71"/>
      <c r="DI92" s="71"/>
      <c r="DJ92" s="71"/>
    </row>
    <row r="93" spans="1:114" ht="15.75" x14ac:dyDescent="0.25">
      <c r="A93" s="27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4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8"/>
      <c r="BT93" s="82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4"/>
      <c r="CL93" s="82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4"/>
      <c r="DE93" s="71"/>
      <c r="DF93" s="71"/>
      <c r="DG93" s="71"/>
      <c r="DH93" s="71"/>
      <c r="DI93" s="71"/>
      <c r="DJ93" s="71"/>
    </row>
    <row r="94" spans="1:114" ht="15.75" x14ac:dyDescent="0.25">
      <c r="A94" s="27"/>
      <c r="B94" s="77" t="str">
        <f>'[1]оплата труда'!A358</f>
        <v>32. Ремонт внутренней штукатурки отдельным местами (стены подъезда)</v>
      </c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8"/>
      <c r="AS94" s="103" t="s">
        <v>43</v>
      </c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  <c r="BF94" s="104"/>
      <c r="BG94" s="104"/>
      <c r="BH94" s="104"/>
      <c r="BI94" s="104"/>
      <c r="BJ94" s="104"/>
      <c r="BK94" s="104"/>
      <c r="BL94" s="104"/>
      <c r="BM94" s="104"/>
      <c r="BN94" s="104"/>
      <c r="BO94" s="104"/>
      <c r="BP94" s="104"/>
      <c r="BQ94" s="104"/>
      <c r="BR94" s="104"/>
      <c r="BS94" s="105"/>
      <c r="BT94" s="79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0</v>
      </c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1"/>
      <c r="CL94" s="79">
        <f>BT94/('[1]хар-ка по 75-му'!$E$45+'[1]хар-ка по 75-му'!$F$48)/12</f>
        <v>0</v>
      </c>
      <c r="CM94" s="80"/>
      <c r="CN94" s="80"/>
      <c r="CO94" s="80"/>
      <c r="CP94" s="80"/>
      <c r="CQ94" s="80"/>
      <c r="CR94" s="80"/>
      <c r="CS94" s="80"/>
      <c r="CT94" s="80"/>
      <c r="CU94" s="80"/>
      <c r="CV94" s="80"/>
      <c r="CW94" s="80"/>
      <c r="CX94" s="80"/>
      <c r="CY94" s="80"/>
      <c r="CZ94" s="80"/>
      <c r="DA94" s="80"/>
      <c r="DB94" s="80"/>
      <c r="DC94" s="80"/>
      <c r="DD94" s="81"/>
      <c r="DE94" s="70">
        <f>BT94/12/'[1]хар-ка по 75-му'!E46</f>
        <v>0</v>
      </c>
      <c r="DF94" s="71"/>
      <c r="DG94" s="71"/>
      <c r="DH94" s="71"/>
      <c r="DI94" s="71"/>
      <c r="DJ94" s="71"/>
    </row>
    <row r="95" spans="1:114" ht="15.75" x14ac:dyDescent="0.25">
      <c r="A95" s="27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4"/>
      <c r="AS95" s="106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8"/>
      <c r="BT95" s="82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4"/>
      <c r="CL95" s="82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4"/>
      <c r="DE95" s="71"/>
      <c r="DF95" s="71"/>
      <c r="DG95" s="71"/>
      <c r="DH95" s="71"/>
      <c r="DI95" s="71"/>
      <c r="DJ95" s="71"/>
    </row>
    <row r="96" spans="1:114" ht="15.75" x14ac:dyDescent="0.25">
      <c r="A96" s="27"/>
      <c r="B96" s="77" t="str">
        <f>'[1]оплата труда'!A391</f>
        <v>33. Смена отдельных досок наружной обшивки деревянных стен</v>
      </c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8"/>
      <c r="AS96" s="103" t="s">
        <v>43</v>
      </c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5"/>
      <c r="BT96" s="79">
        <f>'[1]оплата труда'!M398+'[1]Охрана труда'!F238+[1]материалы!H313</f>
        <v>1023.088959529259</v>
      </c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1"/>
      <c r="CL96" s="79">
        <f>BT96/('[1]хар-ка по 75-му'!$E$45+'[1]хар-ка по 75-му'!$F$48)/12</f>
        <v>0.60767935348613622</v>
      </c>
      <c r="CM96" s="80"/>
      <c r="CN96" s="80"/>
      <c r="CO96" s="80"/>
      <c r="CP96" s="80"/>
      <c r="CQ96" s="80"/>
      <c r="CR96" s="80"/>
      <c r="CS96" s="80"/>
      <c r="CT96" s="80"/>
      <c r="CU96" s="80"/>
      <c r="CV96" s="80"/>
      <c r="CW96" s="80"/>
      <c r="CX96" s="80"/>
      <c r="CY96" s="80"/>
      <c r="CZ96" s="80"/>
      <c r="DA96" s="80"/>
      <c r="DB96" s="80"/>
      <c r="DC96" s="80"/>
      <c r="DD96" s="81"/>
      <c r="DE96" s="70">
        <f>BT96/12/'[1]хар-ка по 75-му'!E46</f>
        <v>0.60898152352932089</v>
      </c>
      <c r="DF96" s="71"/>
      <c r="DG96" s="71"/>
      <c r="DH96" s="71"/>
      <c r="DI96" s="71"/>
      <c r="DJ96" s="71"/>
    </row>
    <row r="97" spans="1:114" ht="15.75" x14ac:dyDescent="0.25">
      <c r="A97" s="27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4"/>
      <c r="AS97" s="106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8"/>
      <c r="BT97" s="82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4"/>
      <c r="CL97" s="82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4"/>
      <c r="DE97" s="71"/>
      <c r="DF97" s="71"/>
      <c r="DG97" s="71"/>
      <c r="DH97" s="71"/>
      <c r="DI97" s="71"/>
      <c r="DJ97" s="71"/>
    </row>
    <row r="98" spans="1:114" ht="15.75" x14ac:dyDescent="0.25">
      <c r="A98" s="27"/>
      <c r="B98" s="63" t="s">
        <v>67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4"/>
      <c r="AS98" s="26"/>
      <c r="AT98" s="109" t="s">
        <v>68</v>
      </c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110"/>
      <c r="BT98" s="82">
        <f>CL98*('[1]хар-ка по 75-му'!E45+'[1]хар-ка по 75-му'!F48)*12</f>
        <v>314.27200000000005</v>
      </c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4"/>
      <c r="CL98" s="82">
        <f>('[1]Аварийная служба'!B6/6)</f>
        <v>0.18666666666666668</v>
      </c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4"/>
      <c r="DE98" s="70">
        <f>BT98/12/'[1]хар-ка по 75-му'!E46</f>
        <v>0.18706666666666669</v>
      </c>
      <c r="DF98" s="71"/>
      <c r="DG98" s="71"/>
      <c r="DH98" s="71"/>
      <c r="DI98" s="71"/>
      <c r="DJ98" s="71"/>
    </row>
    <row r="99" spans="1:114" ht="15.75" x14ac:dyDescent="0.25">
      <c r="A99" s="22"/>
      <c r="B99" s="77" t="s">
        <v>69</v>
      </c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8"/>
      <c r="AS99" s="22"/>
      <c r="AT99" s="57">
        <v>0</v>
      </c>
      <c r="AU99" s="57"/>
      <c r="AV99" s="57"/>
      <c r="AW99" s="57"/>
      <c r="AX99" s="57"/>
      <c r="AY99" s="57"/>
      <c r="AZ99" s="23"/>
      <c r="BA99" s="88" t="s">
        <v>47</v>
      </c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9"/>
      <c r="BT99" s="79">
        <f>CL99*'[1]хар-ка по 75-му'!E45*12*AT99</f>
        <v>0</v>
      </c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1"/>
      <c r="CL99" s="79">
        <f>5/12*AT99</f>
        <v>0</v>
      </c>
      <c r="CM99" s="80"/>
      <c r="CN99" s="80"/>
      <c r="CO99" s="80"/>
      <c r="CP99" s="80"/>
      <c r="CQ99" s="80"/>
      <c r="CR99" s="80"/>
      <c r="CS99" s="80"/>
      <c r="CT99" s="80"/>
      <c r="CU99" s="80"/>
      <c r="CV99" s="80"/>
      <c r="CW99" s="80"/>
      <c r="CX99" s="80"/>
      <c r="CY99" s="80"/>
      <c r="CZ99" s="80"/>
      <c r="DA99" s="80"/>
      <c r="DB99" s="80"/>
      <c r="DC99" s="80"/>
      <c r="DD99" s="81"/>
      <c r="DE99" s="70">
        <f>BT99/12/'[1]хар-ка по 75-му'!E46</f>
        <v>0</v>
      </c>
      <c r="DF99" s="71"/>
      <c r="DG99" s="71"/>
      <c r="DH99" s="71"/>
      <c r="DI99" s="71"/>
      <c r="DJ99" s="71"/>
    </row>
    <row r="100" spans="1:114" ht="15.75" x14ac:dyDescent="0.25">
      <c r="A100" s="21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4"/>
      <c r="AS100" s="72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4"/>
      <c r="BT100" s="82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3"/>
      <c r="CF100" s="83"/>
      <c r="CG100" s="83"/>
      <c r="CH100" s="83"/>
      <c r="CI100" s="83"/>
      <c r="CJ100" s="83"/>
      <c r="CK100" s="84"/>
      <c r="CL100" s="82"/>
      <c r="CM100" s="83"/>
      <c r="CN100" s="83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83"/>
      <c r="CZ100" s="83"/>
      <c r="DA100" s="83"/>
      <c r="DB100" s="83"/>
      <c r="DC100" s="83"/>
      <c r="DD100" s="84"/>
      <c r="DE100" s="71"/>
      <c r="DF100" s="71"/>
      <c r="DG100" s="71"/>
      <c r="DH100" s="71"/>
      <c r="DI100" s="71"/>
      <c r="DJ100" s="71"/>
    </row>
    <row r="101" spans="1:114" ht="15.75" x14ac:dyDescent="0.25">
      <c r="A101" s="22"/>
      <c r="B101" s="77" t="s">
        <v>70</v>
      </c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8"/>
      <c r="AS101" s="22"/>
      <c r="AT101" s="57">
        <v>0</v>
      </c>
      <c r="AU101" s="57"/>
      <c r="AV101" s="57"/>
      <c r="AW101" s="57"/>
      <c r="AX101" s="57"/>
      <c r="AY101" s="57"/>
      <c r="AZ101" s="23"/>
      <c r="BA101" s="88" t="s">
        <v>47</v>
      </c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9"/>
      <c r="BT101" s="79">
        <f>CL101*'[1]хар-ка по 75-му'!E45*12</f>
        <v>0</v>
      </c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1"/>
      <c r="CL101" s="79">
        <v>0</v>
      </c>
      <c r="CM101" s="80"/>
      <c r="CN101" s="80"/>
      <c r="CO101" s="80"/>
      <c r="CP101" s="80"/>
      <c r="CQ101" s="80"/>
      <c r="CR101" s="80"/>
      <c r="CS101" s="80"/>
      <c r="CT101" s="80"/>
      <c r="CU101" s="80"/>
      <c r="CV101" s="80"/>
      <c r="CW101" s="80"/>
      <c r="CX101" s="80"/>
      <c r="CY101" s="80"/>
      <c r="CZ101" s="80"/>
      <c r="DA101" s="80"/>
      <c r="DB101" s="80"/>
      <c r="DC101" s="80"/>
      <c r="DD101" s="81"/>
      <c r="DE101" s="70">
        <f>BT101/12/'[1]хар-ка по 75-му'!E46</f>
        <v>0</v>
      </c>
      <c r="DF101" s="71"/>
      <c r="DG101" s="71"/>
      <c r="DH101" s="71"/>
      <c r="DI101" s="71"/>
      <c r="DJ101" s="71"/>
    </row>
    <row r="102" spans="1:114" ht="15.75" x14ac:dyDescent="0.25">
      <c r="A102" s="21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4"/>
      <c r="AS102" s="72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4"/>
      <c r="BT102" s="82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4"/>
      <c r="CL102" s="82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4"/>
      <c r="DE102" s="71"/>
      <c r="DF102" s="71"/>
      <c r="DG102" s="71"/>
      <c r="DH102" s="71"/>
      <c r="DI102" s="71"/>
      <c r="DJ102" s="71"/>
    </row>
    <row r="103" spans="1:114" ht="15.75" x14ac:dyDescent="0.25">
      <c r="A103" s="27"/>
      <c r="B103" s="111" t="s">
        <v>71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8"/>
      <c r="AS103" s="112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4"/>
      <c r="BT103" s="79">
        <f>BT22+BT24+BT26+BT28+BT31+BT33+BT35+BT37+BT40+BT42+BT45+BT47+BT49+BT52+BT54+BT57+BT64+BT66+BT68+BT70+BT72+BT74+BT76+BT78+BT80+BT82+BT84+BT86+BT88+BT90+BT92+BT94+BT96+BT98+BT99+BT101</f>
        <v>14784.544095170821</v>
      </c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1"/>
      <c r="CL103" s="79">
        <f>CL22+CL24+CL26+CL28+CL31+CL33+CL35+CL37+CL40+CL42+CL45+CL47+CL49+CL52+CL54+CL57+CL64+CL66+CL68+CL70+CL72+CL74+CL76+CL78+CL80+CL82+CL84+CL86+CL88+CL90+CL92+CL94+CL96+CL98+CL99+CL101</f>
        <v>8.7815063525604753</v>
      </c>
      <c r="CM103" s="80"/>
      <c r="CN103" s="80"/>
      <c r="CO103" s="80"/>
      <c r="CP103" s="80"/>
      <c r="CQ103" s="80"/>
      <c r="CR103" s="80"/>
      <c r="CS103" s="80"/>
      <c r="CT103" s="80"/>
      <c r="CU103" s="80"/>
      <c r="CV103" s="80"/>
      <c r="CW103" s="80"/>
      <c r="CX103" s="80"/>
      <c r="CY103" s="80"/>
      <c r="CZ103" s="80"/>
      <c r="DA103" s="80"/>
      <c r="DB103" s="80"/>
      <c r="DC103" s="80"/>
      <c r="DD103" s="81"/>
      <c r="DE103" s="70">
        <f>BT103/12/'[1]хар-ка по 75-му'!E46</f>
        <v>8.8003238661731071</v>
      </c>
      <c r="DF103" s="71"/>
      <c r="DG103" s="71"/>
      <c r="DH103" s="71"/>
      <c r="DI103" s="71"/>
      <c r="DJ103" s="71"/>
    </row>
    <row r="104" spans="1:114" ht="15.75" x14ac:dyDescent="0.25">
      <c r="A104" s="41" t="s">
        <v>72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</row>
    <row r="105" spans="1:114" ht="15.75" x14ac:dyDescent="0.25">
      <c r="A105" s="118" t="s">
        <v>73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01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  <c r="BM105" s="66"/>
      <c r="BN105" s="66"/>
      <c r="BO105" s="66"/>
      <c r="BP105" s="66"/>
      <c r="BQ105" s="66"/>
      <c r="BR105" s="66"/>
      <c r="BS105" s="67"/>
      <c r="BT105" s="85">
        <f>BT103*0.12</f>
        <v>1774.1452914204983</v>
      </c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  <c r="CE105" s="86"/>
      <c r="CF105" s="86"/>
      <c r="CG105" s="86"/>
      <c r="CH105" s="86"/>
      <c r="CI105" s="86"/>
      <c r="CJ105" s="86"/>
      <c r="CK105" s="87"/>
      <c r="CL105" s="85">
        <f>BT105/('[1]хар-ка по 75-му'!E45+'[1]хар-ка по 75-му'!F48)/12</f>
        <v>1.0537807623072573</v>
      </c>
      <c r="CM105" s="86"/>
      <c r="CN105" s="86"/>
      <c r="CO105" s="86"/>
      <c r="CP105" s="86"/>
      <c r="CQ105" s="86"/>
      <c r="CR105" s="86"/>
      <c r="CS105" s="86"/>
      <c r="CT105" s="86"/>
      <c r="CU105" s="86"/>
      <c r="CV105" s="86"/>
      <c r="CW105" s="86"/>
      <c r="CX105" s="86"/>
      <c r="CY105" s="86"/>
      <c r="CZ105" s="86"/>
      <c r="DA105" s="86"/>
      <c r="DB105" s="86"/>
      <c r="DC105" s="86"/>
      <c r="DD105" s="87"/>
      <c r="DE105" s="70">
        <f>BT105/12/'[1]хар-ка по 75-му'!E46</f>
        <v>1.0560388639407727</v>
      </c>
      <c r="DF105" s="71"/>
      <c r="DG105" s="71"/>
      <c r="DH105" s="71"/>
      <c r="DI105" s="71"/>
      <c r="DJ105" s="71"/>
    </row>
    <row r="106" spans="1:114" ht="15.75" x14ac:dyDescent="0.25">
      <c r="A106" s="71" t="s">
        <v>74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  <c r="CM106" s="71"/>
      <c r="CN106" s="71"/>
      <c r="CO106" s="71"/>
      <c r="CP106" s="71"/>
      <c r="CQ106" s="71"/>
      <c r="CR106" s="71"/>
      <c r="CS106" s="71"/>
      <c r="CT106" s="71"/>
      <c r="CU106" s="71"/>
      <c r="CV106" s="71"/>
      <c r="CW106" s="71"/>
      <c r="CX106" s="71"/>
      <c r="CY106" s="71"/>
      <c r="CZ106" s="71"/>
      <c r="DA106" s="71"/>
      <c r="DB106" s="71"/>
      <c r="DC106" s="71"/>
      <c r="DD106" s="71"/>
      <c r="DE106" s="71"/>
      <c r="DF106" s="71"/>
      <c r="DG106" s="71"/>
      <c r="DH106" s="71"/>
      <c r="DI106" s="71"/>
      <c r="DJ106" s="71"/>
    </row>
    <row r="107" spans="1:114" ht="15.75" x14ac:dyDescent="0.25">
      <c r="A107" s="115" t="s">
        <v>75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7">
        <f>BT105+BT103</f>
        <v>16558.689386591319</v>
      </c>
      <c r="BU107" s="117"/>
      <c r="BV107" s="117"/>
      <c r="BW107" s="117"/>
      <c r="BX107" s="117"/>
      <c r="BY107" s="117"/>
      <c r="BZ107" s="117"/>
      <c r="CA107" s="117"/>
      <c r="CB107" s="117"/>
      <c r="CC107" s="117"/>
      <c r="CD107" s="117"/>
      <c r="CE107" s="117"/>
      <c r="CF107" s="117"/>
      <c r="CG107" s="117"/>
      <c r="CH107" s="117"/>
      <c r="CI107" s="117"/>
      <c r="CJ107" s="117"/>
      <c r="CK107" s="117"/>
      <c r="CL107" s="117">
        <f>CL103+CL105</f>
        <v>9.8352871148677323</v>
      </c>
      <c r="CM107" s="117"/>
      <c r="CN107" s="117"/>
      <c r="CO107" s="117"/>
      <c r="CP107" s="117"/>
      <c r="CQ107" s="117"/>
      <c r="CR107" s="117"/>
      <c r="CS107" s="117"/>
      <c r="CT107" s="117"/>
      <c r="CU107" s="117"/>
      <c r="CV107" s="117"/>
      <c r="CW107" s="117"/>
      <c r="CX107" s="117"/>
      <c r="CY107" s="117"/>
      <c r="CZ107" s="117"/>
      <c r="DA107" s="117"/>
      <c r="DB107" s="117"/>
      <c r="DC107" s="117"/>
      <c r="DD107" s="117"/>
      <c r="DE107" s="70">
        <f>BT107/12/'[1]хар-ка по 75-му'!E46</f>
        <v>9.8563627301138812</v>
      </c>
      <c r="DF107" s="71"/>
      <c r="DG107" s="71"/>
      <c r="DH107" s="71"/>
      <c r="DI107" s="71"/>
      <c r="DJ107" s="71"/>
    </row>
    <row r="108" spans="1:114" ht="15.75" x14ac:dyDescent="0.25">
      <c r="A108" s="2" t="s">
        <v>76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</row>
    <row r="109" spans="1:114" ht="15.75" x14ac:dyDescent="0.25">
      <c r="A109" s="2"/>
      <c r="B109" s="2" t="s">
        <v>77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</row>
    <row r="110" spans="1:114" ht="15.75" x14ac:dyDescent="0.25">
      <c r="A110" s="2"/>
      <c r="B110" s="2" t="s">
        <v>78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</row>
    <row r="111" spans="1:114" ht="15.75" x14ac:dyDescent="0.25">
      <c r="A111" s="2"/>
      <c r="B111" s="2" t="s">
        <v>79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</row>
    <row r="112" spans="1:114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</row>
    <row r="113" spans="1:114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</row>
    <row r="114" spans="1:114" ht="15.75" x14ac:dyDescent="0.25">
      <c r="A114" s="2"/>
      <c r="B114" s="2"/>
      <c r="C114" s="1"/>
      <c r="D114" s="38" t="s">
        <v>7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2"/>
      <c r="BS114" s="2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</row>
    <row r="115" spans="1:114" ht="15.75" x14ac:dyDescent="0.25">
      <c r="A115" s="2"/>
      <c r="B115" s="2"/>
      <c r="C115" s="1"/>
      <c r="D115" s="2" t="s">
        <v>8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</row>
    <row r="116" spans="1:114" ht="15.75" x14ac:dyDescent="0.25">
      <c r="A116" s="2"/>
      <c r="B116" s="2"/>
      <c r="C116" s="1"/>
      <c r="D116" s="2" t="s">
        <v>9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2"/>
      <c r="CK116" s="3" t="s">
        <v>10</v>
      </c>
      <c r="CL116" s="3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</row>
    <row r="117" spans="1:114" ht="15.75" x14ac:dyDescent="0.25">
      <c r="A117" s="2"/>
      <c r="B117" s="2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</row>
    <row r="118" spans="1:114" ht="15.75" x14ac:dyDescent="0.25">
      <c r="A118" s="2"/>
      <c r="B118" s="2"/>
      <c r="C118" s="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</row>
    <row r="119" spans="1:114" ht="15.75" x14ac:dyDescent="0.25">
      <c r="A119" s="2"/>
      <c r="B119" s="2"/>
      <c r="C119" s="1"/>
      <c r="D119" s="2" t="s">
        <v>6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</row>
    <row r="120" spans="1:114" ht="15.75" x14ac:dyDescent="0.25">
      <c r="A120" s="2"/>
      <c r="B120" s="2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</row>
    <row r="121" spans="1:114" ht="15.75" x14ac:dyDescent="0.25">
      <c r="A121" s="2"/>
      <c r="B121" s="2"/>
      <c r="C121" s="2"/>
      <c r="D121" s="2" t="s">
        <v>11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</row>
  </sheetData>
  <mergeCells count="268">
    <mergeCell ref="A107:AR107"/>
    <mergeCell ref="AS107:BS107"/>
    <mergeCell ref="BT107:CK107"/>
    <mergeCell ref="CL107:DD107"/>
    <mergeCell ref="DE107:DJ107"/>
    <mergeCell ref="A105:AR105"/>
    <mergeCell ref="AS105:BS105"/>
    <mergeCell ref="BT105:CK105"/>
    <mergeCell ref="CL105:DD105"/>
    <mergeCell ref="DE105:DJ105"/>
    <mergeCell ref="A106:DJ106"/>
    <mergeCell ref="B103:AR103"/>
    <mergeCell ref="AS103:BS103"/>
    <mergeCell ref="BT103:CK103"/>
    <mergeCell ref="CL103:DD103"/>
    <mergeCell ref="DE103:DJ103"/>
    <mergeCell ref="A104:DJ104"/>
    <mergeCell ref="DE99:DJ100"/>
    <mergeCell ref="AS100:BS100"/>
    <mergeCell ref="B101:AR102"/>
    <mergeCell ref="AT101:AY101"/>
    <mergeCell ref="BA101:BS101"/>
    <mergeCell ref="BT101:CK102"/>
    <mergeCell ref="CL101:DD102"/>
    <mergeCell ref="DE101:DJ102"/>
    <mergeCell ref="AS102:BS102"/>
    <mergeCell ref="B98:AR98"/>
    <mergeCell ref="AT98:BS98"/>
    <mergeCell ref="BT98:CK98"/>
    <mergeCell ref="CL98:DD98"/>
    <mergeCell ref="DE98:DJ98"/>
    <mergeCell ref="B99:AR100"/>
    <mergeCell ref="AT99:AY99"/>
    <mergeCell ref="BA99:BS99"/>
    <mergeCell ref="BT99:CK100"/>
    <mergeCell ref="CL99:DD100"/>
    <mergeCell ref="B96:AR97"/>
    <mergeCell ref="AS96:BS96"/>
    <mergeCell ref="BT96:CK97"/>
    <mergeCell ref="CL96:DD97"/>
    <mergeCell ref="DE96:DJ97"/>
    <mergeCell ref="AS97:BS97"/>
    <mergeCell ref="B94:AR95"/>
    <mergeCell ref="AS94:BS94"/>
    <mergeCell ref="BT94:CK95"/>
    <mergeCell ref="CL94:DD95"/>
    <mergeCell ref="DE94:DJ95"/>
    <mergeCell ref="AS95:BS95"/>
    <mergeCell ref="B92:AR93"/>
    <mergeCell ref="AS92:BS92"/>
    <mergeCell ref="BT92:CK93"/>
    <mergeCell ref="CL92:DD93"/>
    <mergeCell ref="DE92:DJ93"/>
    <mergeCell ref="AS93:BS93"/>
    <mergeCell ref="B90:AR91"/>
    <mergeCell ref="AS90:BS90"/>
    <mergeCell ref="BT90:CK91"/>
    <mergeCell ref="CL90:DD91"/>
    <mergeCell ref="DE90:DJ91"/>
    <mergeCell ref="AS91:BS91"/>
    <mergeCell ref="B88:AR89"/>
    <mergeCell ref="AS88:BS88"/>
    <mergeCell ref="BT88:CK89"/>
    <mergeCell ref="CL88:DD89"/>
    <mergeCell ref="DE88:DJ89"/>
    <mergeCell ref="AS89:BS89"/>
    <mergeCell ref="B86:AR87"/>
    <mergeCell ref="AS86:BS86"/>
    <mergeCell ref="BT86:CK87"/>
    <mergeCell ref="CL86:DD87"/>
    <mergeCell ref="DE86:DJ87"/>
    <mergeCell ref="AS87:BS87"/>
    <mergeCell ref="B84:AR85"/>
    <mergeCell ref="AS84:BS84"/>
    <mergeCell ref="BT84:CK85"/>
    <mergeCell ref="CL84:DD85"/>
    <mergeCell ref="DE84:DJ85"/>
    <mergeCell ref="AS85:BS85"/>
    <mergeCell ref="B82:AR83"/>
    <mergeCell ref="AS82:BS82"/>
    <mergeCell ref="BT82:CK83"/>
    <mergeCell ref="CL82:DD83"/>
    <mergeCell ref="DE82:DJ83"/>
    <mergeCell ref="AS83:BS83"/>
    <mergeCell ref="B80:AR81"/>
    <mergeCell ref="AS80:BS80"/>
    <mergeCell ref="BT80:CK81"/>
    <mergeCell ref="CL80:DD81"/>
    <mergeCell ref="DE80:DJ81"/>
    <mergeCell ref="AS81:BS81"/>
    <mergeCell ref="B78:AR79"/>
    <mergeCell ref="AS78:BS78"/>
    <mergeCell ref="BT78:CK79"/>
    <mergeCell ref="CL78:DD79"/>
    <mergeCell ref="DE78:DJ79"/>
    <mergeCell ref="AS79:BS79"/>
    <mergeCell ref="B76:AR77"/>
    <mergeCell ref="AS76:BS76"/>
    <mergeCell ref="BT76:CK77"/>
    <mergeCell ref="CL76:DD77"/>
    <mergeCell ref="DE76:DJ77"/>
    <mergeCell ref="AS77:BS77"/>
    <mergeCell ref="B74:AR75"/>
    <mergeCell ref="AS74:BS74"/>
    <mergeCell ref="BT74:CK75"/>
    <mergeCell ref="CL74:DD75"/>
    <mergeCell ref="DE74:DJ75"/>
    <mergeCell ref="AS75:BS75"/>
    <mergeCell ref="B72:AR73"/>
    <mergeCell ref="AS72:BS72"/>
    <mergeCell ref="BT72:CK73"/>
    <mergeCell ref="CL72:DD73"/>
    <mergeCell ref="DE72:DJ73"/>
    <mergeCell ref="AS73:BS73"/>
    <mergeCell ref="B70:AR71"/>
    <mergeCell ref="AS70:BS70"/>
    <mergeCell ref="BT70:CK71"/>
    <mergeCell ref="CL70:DD71"/>
    <mergeCell ref="DE70:DJ71"/>
    <mergeCell ref="AS71:BS71"/>
    <mergeCell ref="B68:AR69"/>
    <mergeCell ref="AS68:BS68"/>
    <mergeCell ref="BT68:CK69"/>
    <mergeCell ref="CL68:DD69"/>
    <mergeCell ref="DE68:DJ69"/>
    <mergeCell ref="AS69:BS69"/>
    <mergeCell ref="BT64:CK65"/>
    <mergeCell ref="CL64:DD65"/>
    <mergeCell ref="DE64:DJ65"/>
    <mergeCell ref="AS65:BS65"/>
    <mergeCell ref="B66:AR67"/>
    <mergeCell ref="BT66:CK67"/>
    <mergeCell ref="CL66:DD67"/>
    <mergeCell ref="DE66:DJ67"/>
    <mergeCell ref="AS67:BS67"/>
    <mergeCell ref="AT60:AY60"/>
    <mergeCell ref="BA60:BS60"/>
    <mergeCell ref="AT61:BS61"/>
    <mergeCell ref="AT62:AY62"/>
    <mergeCell ref="BA62:BS62"/>
    <mergeCell ref="B64:AR65"/>
    <mergeCell ref="DE54:DJ55"/>
    <mergeCell ref="AS55:BS55"/>
    <mergeCell ref="A56:DJ56"/>
    <mergeCell ref="B57:AR63"/>
    <mergeCell ref="AT57:BS57"/>
    <mergeCell ref="BT57:CK63"/>
    <mergeCell ref="CL57:DD63"/>
    <mergeCell ref="DE57:DJ63"/>
    <mergeCell ref="BE58:BJ58"/>
    <mergeCell ref="AT59:BS59"/>
    <mergeCell ref="B52:AR53"/>
    <mergeCell ref="AT52:AY52"/>
    <mergeCell ref="BT52:CK53"/>
    <mergeCell ref="CL52:DD53"/>
    <mergeCell ref="DE52:DJ53"/>
    <mergeCell ref="B54:AR55"/>
    <mergeCell ref="AT54:AY54"/>
    <mergeCell ref="BA54:BS54"/>
    <mergeCell ref="BT54:CK55"/>
    <mergeCell ref="CL54:DD55"/>
    <mergeCell ref="B49:AR51"/>
    <mergeCell ref="AT49:BS49"/>
    <mergeCell ref="BT49:CK51"/>
    <mergeCell ref="CL49:DD51"/>
    <mergeCell ref="DE49:DJ51"/>
    <mergeCell ref="BE50:BR50"/>
    <mergeCell ref="AT51:BS51"/>
    <mergeCell ref="B47:AR48"/>
    <mergeCell ref="AT47:AY47"/>
    <mergeCell ref="BA47:BS47"/>
    <mergeCell ref="BT47:CK48"/>
    <mergeCell ref="CL47:DD48"/>
    <mergeCell ref="DE47:DJ48"/>
    <mergeCell ref="AS48:BS48"/>
    <mergeCell ref="A44:DJ44"/>
    <mergeCell ref="B45:AR46"/>
    <mergeCell ref="AT45:AY45"/>
    <mergeCell ref="BA45:BS45"/>
    <mergeCell ref="BT45:CK46"/>
    <mergeCell ref="CL45:DD46"/>
    <mergeCell ref="DE45:DJ46"/>
    <mergeCell ref="AS46:BS46"/>
    <mergeCell ref="B42:AR43"/>
    <mergeCell ref="AS42:BS42"/>
    <mergeCell ref="BT42:CK43"/>
    <mergeCell ref="CL42:DD43"/>
    <mergeCell ref="DE42:DJ43"/>
    <mergeCell ref="AS43:BS43"/>
    <mergeCell ref="B40:AR41"/>
    <mergeCell ref="AS40:BS40"/>
    <mergeCell ref="BT40:CK41"/>
    <mergeCell ref="CL40:DD41"/>
    <mergeCell ref="DE40:DJ41"/>
    <mergeCell ref="AS41:BS41"/>
    <mergeCell ref="B37:AR39"/>
    <mergeCell ref="AT37:BS37"/>
    <mergeCell ref="BT37:CK39"/>
    <mergeCell ref="CL37:DD39"/>
    <mergeCell ref="DE37:DJ39"/>
    <mergeCell ref="BE38:BJ38"/>
    <mergeCell ref="AT39:BS39"/>
    <mergeCell ref="B35:AR36"/>
    <mergeCell ref="AT35:AY35"/>
    <mergeCell ref="BT35:CK36"/>
    <mergeCell ref="CL35:DD36"/>
    <mergeCell ref="DE35:DJ36"/>
    <mergeCell ref="AS36:BS36"/>
    <mergeCell ref="B33:AR34"/>
    <mergeCell ref="AT33:AY33"/>
    <mergeCell ref="BT33:CK34"/>
    <mergeCell ref="CL33:DD34"/>
    <mergeCell ref="DE33:DJ34"/>
    <mergeCell ref="AS34:BS34"/>
    <mergeCell ref="A30:DJ30"/>
    <mergeCell ref="B31:AR32"/>
    <mergeCell ref="AT31:AY31"/>
    <mergeCell ref="BT31:CK32"/>
    <mergeCell ref="CL31:DD32"/>
    <mergeCell ref="DE31:DJ32"/>
    <mergeCell ref="AS32:BS32"/>
    <mergeCell ref="B28:AR29"/>
    <mergeCell ref="AT28:AY28"/>
    <mergeCell ref="BA28:BS28"/>
    <mergeCell ref="BT28:CK29"/>
    <mergeCell ref="CL28:DD29"/>
    <mergeCell ref="DE28:DJ29"/>
    <mergeCell ref="AS29:BS29"/>
    <mergeCell ref="B26:AR27"/>
    <mergeCell ref="AT26:AY26"/>
    <mergeCell ref="BT26:CK27"/>
    <mergeCell ref="CL26:DD27"/>
    <mergeCell ref="DE26:DJ27"/>
    <mergeCell ref="AS27:BS27"/>
    <mergeCell ref="B24:AR25"/>
    <mergeCell ref="AT24:AY24"/>
    <mergeCell ref="BT24:CK25"/>
    <mergeCell ref="CL24:DD25"/>
    <mergeCell ref="DE24:DJ25"/>
    <mergeCell ref="AS25:BS25"/>
    <mergeCell ref="DE20:DJ20"/>
    <mergeCell ref="A21:DJ21"/>
    <mergeCell ref="B22:AR23"/>
    <mergeCell ref="AT22:AY22"/>
    <mergeCell ref="BT22:CK23"/>
    <mergeCell ref="CL22:DD23"/>
    <mergeCell ref="DE22:DJ23"/>
    <mergeCell ref="AS23:BS23"/>
    <mergeCell ref="A16:DD16"/>
    <mergeCell ref="A17:DD17"/>
    <mergeCell ref="A18:DD18"/>
    <mergeCell ref="AF19:BY19"/>
    <mergeCell ref="A20:AR20"/>
    <mergeCell ref="AS20:BS20"/>
    <mergeCell ref="BT20:CK20"/>
    <mergeCell ref="CL20:DD20"/>
    <mergeCell ref="AZ10:DD10"/>
    <mergeCell ref="BH13:BL13"/>
    <mergeCell ref="BP13:CM13"/>
    <mergeCell ref="CN13:CS13"/>
    <mergeCell ref="CT13:CV13"/>
    <mergeCell ref="A15:DD15"/>
    <mergeCell ref="CJ2:CZ2"/>
    <mergeCell ref="AZ3:DD3"/>
    <mergeCell ref="AZ4:DD4"/>
    <mergeCell ref="AZ5:DD5"/>
    <mergeCell ref="AZ6:DD6"/>
    <mergeCell ref="AZ8:CH8"/>
  </mergeCells>
  <pageMargins left="0.7" right="0.7" top="0.75" bottom="0.75" header="0.3" footer="0.3"/>
  <pageSetup paperSize="9" scale="88" orientation="portrait" r:id="rId1"/>
  <colBreaks count="1" manualBreakCount="1">
    <brk id="10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2014-11-05T06:39:28Z</dcterms:modified>
</cp:coreProperties>
</file>