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перечень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39" i="1" l="1"/>
  <c r="E34" i="1"/>
  <c r="E32" i="1"/>
  <c r="E21" i="1"/>
  <c r="D21" i="1"/>
  <c r="F21" i="1" s="1"/>
  <c r="E19" i="1"/>
  <c r="D19" i="1"/>
  <c r="F19" i="1" s="1"/>
  <c r="E18" i="1"/>
  <c r="D18" i="1" s="1"/>
  <c r="E17" i="1"/>
  <c r="D17" i="1"/>
  <c r="F17" i="1" s="1"/>
  <c r="E12" i="1"/>
  <c r="D12" i="1"/>
  <c r="F8" i="1"/>
  <c r="D34" i="1" l="1"/>
  <c r="F34" i="1" s="1"/>
  <c r="F12" i="1"/>
  <c r="D32" i="1"/>
  <c r="F32" i="1" s="1"/>
  <c r="F39" i="1" s="1"/>
  <c r="D39" i="1" l="1"/>
</calcChain>
</file>

<file path=xl/sharedStrings.xml><?xml version="1.0" encoding="utf-8"?>
<sst xmlns="http://schemas.openxmlformats.org/spreadsheetml/2006/main" count="92" uniqueCount="81">
  <si>
    <t>Состав работ, их периодичность и стоимость</t>
  </si>
  <si>
    <t>Кайская, 41</t>
  </si>
  <si>
    <t>№ п/п</t>
  </si>
  <si>
    <t>Состав работ</t>
  </si>
  <si>
    <t>Периодичность работ</t>
  </si>
  <si>
    <t>Месячная стоимость работ, руб.</t>
  </si>
  <si>
    <t>Площадь обслуживания на 1 ставку</t>
  </si>
  <si>
    <t>цена на 1 кв. м  в месяц, руб.</t>
  </si>
  <si>
    <t>1.Санитарные работы по содержанию помещений общего пользования</t>
  </si>
  <si>
    <t>сумма, руб.</t>
  </si>
  <si>
    <t>1.1.</t>
  </si>
  <si>
    <t>Подметание полов во всех помещениях общего пользования</t>
  </si>
  <si>
    <t>1 раз в неделю</t>
  </si>
  <si>
    <t>1.2.</t>
  </si>
  <si>
    <t>Мытье полов в помещениях общего пользования</t>
  </si>
  <si>
    <t>1 раз в месяц</t>
  </si>
  <si>
    <t>1.3.</t>
  </si>
  <si>
    <t>Мытье окон, дверей, панелей, влажная протирка поверхностей почтовых ящиков, электрощитовых, перил</t>
  </si>
  <si>
    <t>1 раз в год (май)</t>
  </si>
  <si>
    <t>2. Санитарные работы по содержанию земельного участка</t>
  </si>
  <si>
    <t>2.1.</t>
  </si>
  <si>
    <t>Подметание земельного участка в летнее время, сбор случайного мусора с газонов</t>
  </si>
  <si>
    <t>при необходимости</t>
  </si>
  <si>
    <t>2.2.</t>
  </si>
  <si>
    <t>Сдвижка снега в дни снегопада, подбор случайного мусора</t>
  </si>
  <si>
    <t>2.3.</t>
  </si>
  <si>
    <t>Посыпка противогололедными составами пешеходных дорожек в зимнее время</t>
  </si>
  <si>
    <t>2.4.</t>
  </si>
  <si>
    <t>Выкашивание газонов</t>
  </si>
  <si>
    <t>3 раза за сезон</t>
  </si>
  <si>
    <t>Вывоз ТБО</t>
  </si>
  <si>
    <t>по графику перевозчика</t>
  </si>
  <si>
    <t>Круглосуточное аварийно-диспетчерское обслуживание</t>
  </si>
  <si>
    <t>ежедневно</t>
  </si>
  <si>
    <t xml:space="preserve">Электроэнергия для мест общего пользования </t>
  </si>
  <si>
    <t>2 лампочки</t>
  </si>
  <si>
    <t>6. Содержание инженерных сетей и оборудования</t>
  </si>
  <si>
    <t>6.1.</t>
  </si>
  <si>
    <t>Устранение незначительных неисправностей оборудования централизованного отопления, водопровода и канализации, относящегося к общему имуществу в многоквартирном доме</t>
  </si>
  <si>
    <t>постоянно</t>
  </si>
  <si>
    <t>6.2.</t>
  </si>
  <si>
    <t>Устранение незначительных неисправностей на сетях электроснабжения, относящихся к общему имуществу в многоквартирном доме</t>
  </si>
  <si>
    <t>6.3.</t>
  </si>
  <si>
    <t>Прочистка канализационного лежака</t>
  </si>
  <si>
    <t>6.4.</t>
  </si>
  <si>
    <t>Проверка исправности канализационных вытяжек</t>
  </si>
  <si>
    <t>6.5.</t>
  </si>
  <si>
    <t>Проверка наличия тяги в дымовентиляционных каналах</t>
  </si>
  <si>
    <t>1 раз в год</t>
  </si>
  <si>
    <t>6.7.</t>
  </si>
  <si>
    <t>Консервация и расконсервация системы отопления</t>
  </si>
  <si>
    <t>при переходах в весенне-летний иосенне-зимний периоды соответственно</t>
  </si>
  <si>
    <t>6.8.</t>
  </si>
  <si>
    <t>Регулировка  системы отопления</t>
  </si>
  <si>
    <t>по мере необходимости</t>
  </si>
  <si>
    <t>6.9.</t>
  </si>
  <si>
    <t>Гидравлические испытания системы центрального отопления</t>
  </si>
  <si>
    <t>при подготовке к отопительному периоду</t>
  </si>
  <si>
    <t>6.10.</t>
  </si>
  <si>
    <t xml:space="preserve">Устранение аварий на сетях и оборудовании </t>
  </si>
  <si>
    <t>6.11.</t>
  </si>
  <si>
    <t>Выполнение заявок Собственника по устранению иных недостатков на оборудовании и сетях, относящихся к общему имуществу в многоквартирном доме</t>
  </si>
  <si>
    <t>Комиссия банка 2 % от стоимости услуг</t>
  </si>
  <si>
    <t>10. Услуги по управлению многоквартирным домом</t>
  </si>
  <si>
    <t>10.1.</t>
  </si>
  <si>
    <t>Ведение технической документации на многоквартирный дом</t>
  </si>
  <si>
    <t>в теч. срока действия договора</t>
  </si>
  <si>
    <t>10.2.</t>
  </si>
  <si>
    <t>Заключение договоров на содержание и текущий ремонт общего имущества в многоквартирном доме. Контроль за исполнением обязательств по договорам.</t>
  </si>
  <si>
    <t>10.3.</t>
  </si>
  <si>
    <t>Заключение договоров на поставку коммунальных услуг в многоквартирный дом. Контроль за исполнением договоров.</t>
  </si>
  <si>
    <t>10.4.</t>
  </si>
  <si>
    <t>Начисление и сбор платы за  содержание и ремонт жилья, за коммунальные услуги.</t>
  </si>
  <si>
    <t>10.5.</t>
  </si>
  <si>
    <t>Ведение пообъектного учета расходования средств</t>
  </si>
  <si>
    <t xml:space="preserve">ИТОГО за 1 кв. м </t>
  </si>
  <si>
    <t>Собственник</t>
  </si>
  <si>
    <t>Генеральный директор</t>
  </si>
  <si>
    <t>ООО "ХК"Комсистемы"</t>
  </si>
  <si>
    <t>___________________________</t>
  </si>
  <si>
    <t>____________________П.В. Артамонов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</si>
</sst>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2" borderId="5" xfId="0" applyFont="1" applyFill="1" applyBorder="1"/>
    <xf numFmtId="0" fontId="3" fillId="2" borderId="6" xfId="0" applyFont="1" applyFill="1" applyBorder="1"/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0" fillId="0" borderId="7" xfId="0" applyFont="1" applyBorder="1"/>
    <xf numFmtId="0" fontId="3" fillId="2" borderId="8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9" xfId="0" applyFont="1" applyBorder="1"/>
    <xf numFmtId="0" fontId="0" fillId="0" borderId="11" xfId="0" applyFont="1" applyBorder="1"/>
    <xf numFmtId="0" fontId="3" fillId="2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" fillId="2" borderId="10" xfId="0" applyFont="1" applyFill="1" applyBorder="1"/>
    <xf numFmtId="0" fontId="3" fillId="0" borderId="9" xfId="0" applyFont="1" applyBorder="1" applyAlignment="1">
      <alignment horizontal="center" wrapText="1"/>
    </xf>
    <xf numFmtId="0" fontId="0" fillId="2" borderId="14" xfId="0" applyFont="1" applyFill="1" applyBorder="1" applyAlignment="1">
      <alignment vertical="center" wrapText="1"/>
    </xf>
    <xf numFmtId="2" fontId="0" fillId="0" borderId="14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2" fontId="0" fillId="0" borderId="15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2" fillId="2" borderId="9" xfId="0" applyFont="1" applyFill="1" applyBorder="1" applyAlignment="1">
      <alignment wrapText="1"/>
    </xf>
    <xf numFmtId="2" fontId="0" fillId="0" borderId="1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 wrapText="1"/>
    </xf>
    <xf numFmtId="0" fontId="3" fillId="2" borderId="10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0" fillId="0" borderId="13" xfId="0" applyNumberFormat="1" applyFont="1" applyBorder="1" applyAlignment="1">
      <alignment horizontal="center" vertical="center" wrapText="1"/>
    </xf>
    <xf numFmtId="2" fontId="0" fillId="0" borderId="0" xfId="0" applyNumberFormat="1"/>
    <xf numFmtId="16" fontId="3" fillId="2" borderId="8" xfId="0" applyNumberFormat="1" applyFont="1" applyFill="1" applyBorder="1"/>
    <xf numFmtId="0" fontId="3" fillId="2" borderId="16" xfId="0" applyFont="1" applyFill="1" applyBorder="1"/>
    <xf numFmtId="0" fontId="3" fillId="2" borderId="17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2" fontId="0" fillId="0" borderId="19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3" fillId="2" borderId="21" xfId="0" applyFont="1" applyFill="1" applyBorder="1"/>
    <xf numFmtId="0" fontId="2" fillId="2" borderId="19" xfId="0" applyFont="1" applyFill="1" applyBorder="1" applyAlignment="1">
      <alignment wrapText="1"/>
    </xf>
    <xf numFmtId="0" fontId="2" fillId="2" borderId="22" xfId="0" applyFont="1" applyFill="1" applyBorder="1"/>
    <xf numFmtId="2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1" fillId="0" borderId="23" xfId="0" applyNumberFormat="1" applyFont="1" applyBorder="1"/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42;&#1072;&#1089;&#1080;&#1083;&#1100;&#1077;&#1074;&#1072;/&#1044;&#1054;&#1043;&#1054;&#1042;&#1054;&#1056;&#1067;%20&#1055;&#1054;%20&#1050;&#1054;&#1053;&#1050;&#1059;&#1056;&#1057;&#1059;/&#1053;&#1086;&#1074;&#1099;&#1077;%20&#1076;&#1086;&#1084;&#1072;/&#1050;&#1072;&#1081;&#1089;&#1082;&#1072;&#1103;%2041/&#1050;&#1072;&#1081;&#1089;&#1082;&#1072;&#1103;%20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бор"/>
      <sheetName val="двор"/>
      <sheetName val="Инж.сети"/>
      <sheetName val="перечень"/>
      <sheetName val="текущий"/>
    </sheetNames>
    <sheetDataSet>
      <sheetData sheetId="0"/>
      <sheetData sheetId="1">
        <row r="31">
          <cell r="B31">
            <v>1210.6728287221144</v>
          </cell>
        </row>
      </sheetData>
      <sheetData sheetId="2">
        <row r="13">
          <cell r="C13">
            <v>1116.4965436421053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6"/>
  <sheetViews>
    <sheetView tabSelected="1" workbookViewId="0">
      <selection activeCell="F4" sqref="F4"/>
    </sheetView>
  </sheetViews>
  <sheetFormatPr defaultColWidth="8.85546875" defaultRowHeight="15" x14ac:dyDescent="0.25"/>
  <cols>
    <col min="1" max="1" width="5.140625" style="4" bestFit="1" customWidth="1"/>
    <col min="2" max="2" width="46.28515625" style="4" customWidth="1"/>
    <col min="3" max="3" width="19.28515625" style="4" customWidth="1"/>
    <col min="4" max="4" width="10.5703125" style="5" customWidth="1"/>
    <col min="5" max="5" width="9.85546875" style="6" hidden="1" customWidth="1"/>
    <col min="6" max="6" width="10" style="3" customWidth="1"/>
    <col min="7" max="7" width="13" customWidth="1"/>
    <col min="8" max="255" width="9.140625" customWidth="1"/>
  </cols>
  <sheetData>
    <row r="2" spans="1:6" x14ac:dyDescent="0.25">
      <c r="A2" s="1" t="s">
        <v>0</v>
      </c>
      <c r="B2" s="2"/>
      <c r="C2" s="2"/>
      <c r="D2" s="2"/>
      <c r="E2" s="2"/>
    </row>
    <row r="3" spans="1:6" x14ac:dyDescent="0.25">
      <c r="A3" s="1" t="s">
        <v>1</v>
      </c>
      <c r="B3" s="2"/>
      <c r="C3" s="2"/>
      <c r="D3" s="2"/>
      <c r="E3" s="2"/>
    </row>
    <row r="4" spans="1:6" ht="15.75" thickBot="1" x14ac:dyDescent="0.3"/>
    <row r="5" spans="1:6" s="13" customFormat="1" ht="66.75" customHeight="1" thickBot="1" x14ac:dyDescent="0.3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12" t="s">
        <v>7</v>
      </c>
    </row>
    <row r="6" spans="1:6" ht="13.5" customHeight="1" x14ac:dyDescent="0.25">
      <c r="A6" s="14"/>
      <c r="B6" s="15"/>
      <c r="C6" s="15"/>
      <c r="D6" s="16"/>
      <c r="E6" s="17"/>
      <c r="F6" s="18"/>
    </row>
    <row r="7" spans="1:6" ht="28.5" hidden="1" x14ac:dyDescent="0.25">
      <c r="A7" s="19"/>
      <c r="B7" s="20" t="s">
        <v>8</v>
      </c>
      <c r="C7" s="21"/>
      <c r="D7" s="22" t="s">
        <v>9</v>
      </c>
      <c r="E7" s="23"/>
      <c r="F7" s="24"/>
    </row>
    <row r="8" spans="1:6" ht="30" hidden="1" x14ac:dyDescent="0.25">
      <c r="A8" s="19" t="s">
        <v>10</v>
      </c>
      <c r="B8" s="25" t="s">
        <v>11</v>
      </c>
      <c r="C8" s="26" t="s">
        <v>12</v>
      </c>
      <c r="D8" s="27">
        <v>0</v>
      </c>
      <c r="E8" s="28">
        <v>509</v>
      </c>
      <c r="F8" s="29">
        <f>D8/E8</f>
        <v>0</v>
      </c>
    </row>
    <row r="9" spans="1:6" hidden="1" x14ac:dyDescent="0.25">
      <c r="A9" s="19" t="s">
        <v>13</v>
      </c>
      <c r="B9" s="25" t="s">
        <v>14</v>
      </c>
      <c r="C9" s="26" t="s">
        <v>15</v>
      </c>
      <c r="D9" s="30"/>
      <c r="E9" s="28"/>
      <c r="F9" s="29"/>
    </row>
    <row r="10" spans="1:6" ht="45" hidden="1" x14ac:dyDescent="0.25">
      <c r="A10" s="19" t="s">
        <v>16</v>
      </c>
      <c r="B10" s="25" t="s">
        <v>17</v>
      </c>
      <c r="C10" s="26" t="s">
        <v>18</v>
      </c>
      <c r="D10" s="31"/>
      <c r="E10" s="28"/>
      <c r="F10" s="29"/>
    </row>
    <row r="11" spans="1:6" x14ac:dyDescent="0.25">
      <c r="A11" s="19"/>
      <c r="B11" s="20" t="s">
        <v>19</v>
      </c>
      <c r="C11" s="21"/>
      <c r="D11" s="22"/>
      <c r="E11" s="23"/>
      <c r="F11" s="24"/>
    </row>
    <row r="12" spans="1:6" ht="30" x14ac:dyDescent="0.25">
      <c r="A12" s="19" t="s">
        <v>20</v>
      </c>
      <c r="B12" s="25" t="s">
        <v>21</v>
      </c>
      <c r="C12" s="26" t="s">
        <v>22</v>
      </c>
      <c r="D12" s="27">
        <f>[1]двор!$B$31</f>
        <v>1210.6728287221144</v>
      </c>
      <c r="E12" s="28">
        <f t="shared" ref="E12" si="0">$E$8</f>
        <v>509</v>
      </c>
      <c r="F12" s="29">
        <f>D12/E12</f>
        <v>2.3785320800041543</v>
      </c>
    </row>
    <row r="13" spans="1:6" ht="30" x14ac:dyDescent="0.25">
      <c r="A13" s="19" t="s">
        <v>23</v>
      </c>
      <c r="B13" s="25" t="s">
        <v>24</v>
      </c>
      <c r="C13" s="26" t="s">
        <v>22</v>
      </c>
      <c r="D13" s="30"/>
      <c r="E13" s="28"/>
      <c r="F13" s="29"/>
    </row>
    <row r="14" spans="1:6" ht="30" x14ac:dyDescent="0.25">
      <c r="A14" s="19" t="s">
        <v>25</v>
      </c>
      <c r="B14" s="25" t="s">
        <v>26</v>
      </c>
      <c r="C14" s="26" t="s">
        <v>22</v>
      </c>
      <c r="D14" s="30"/>
      <c r="E14" s="28"/>
      <c r="F14" s="29"/>
    </row>
    <row r="15" spans="1:6" x14ac:dyDescent="0.25">
      <c r="A15" s="19" t="s">
        <v>27</v>
      </c>
      <c r="B15" s="25" t="s">
        <v>28</v>
      </c>
      <c r="C15" s="26" t="s">
        <v>29</v>
      </c>
      <c r="D15" s="31"/>
      <c r="E15" s="28"/>
      <c r="F15" s="29"/>
    </row>
    <row r="16" spans="1:6" x14ac:dyDescent="0.25">
      <c r="A16" s="19"/>
      <c r="B16" s="25"/>
      <c r="C16" s="32"/>
      <c r="D16" s="33"/>
      <c r="E16" s="23"/>
      <c r="F16" s="24"/>
    </row>
    <row r="17" spans="1:8" ht="30" x14ac:dyDescent="0.25">
      <c r="A17" s="19">
        <v>3</v>
      </c>
      <c r="B17" s="34" t="s">
        <v>30</v>
      </c>
      <c r="C17" s="26" t="s">
        <v>31</v>
      </c>
      <c r="D17" s="35">
        <f>24*2.07/12*212</f>
        <v>877.68</v>
      </c>
      <c r="E17" s="36">
        <f>$E$8</f>
        <v>509</v>
      </c>
      <c r="F17" s="37">
        <f>D17/E17</f>
        <v>1.7243222003929273</v>
      </c>
      <c r="G17" s="38"/>
      <c r="H17" s="39"/>
    </row>
    <row r="18" spans="1:8" ht="29.25" x14ac:dyDescent="0.25">
      <c r="A18" s="19">
        <v>4</v>
      </c>
      <c r="B18" s="40" t="s">
        <v>32</v>
      </c>
      <c r="C18" s="26" t="s">
        <v>33</v>
      </c>
      <c r="D18" s="33">
        <f>F18*E18</f>
        <v>330.85</v>
      </c>
      <c r="E18" s="33">
        <f>$E$8</f>
        <v>509</v>
      </c>
      <c r="F18" s="41">
        <v>0.65</v>
      </c>
    </row>
    <row r="19" spans="1:8" ht="29.25" x14ac:dyDescent="0.25">
      <c r="A19" s="19">
        <v>5</v>
      </c>
      <c r="B19" s="40" t="s">
        <v>34</v>
      </c>
      <c r="C19" s="32" t="s">
        <v>35</v>
      </c>
      <c r="D19" s="42">
        <f>2*12*365*0.1*0.82/12</f>
        <v>59.859999999999992</v>
      </c>
      <c r="E19" s="42">
        <f>$E$8</f>
        <v>509</v>
      </c>
      <c r="F19" s="41">
        <f>D19/E19</f>
        <v>0.11760314341846757</v>
      </c>
    </row>
    <row r="20" spans="1:8" x14ac:dyDescent="0.25">
      <c r="A20" s="19"/>
      <c r="B20" s="20" t="s">
        <v>36</v>
      </c>
      <c r="C20" s="21"/>
      <c r="D20" s="22"/>
      <c r="E20" s="23"/>
      <c r="F20" s="24"/>
    </row>
    <row r="21" spans="1:8" ht="60" x14ac:dyDescent="0.25">
      <c r="A21" s="19" t="s">
        <v>37</v>
      </c>
      <c r="B21" s="25" t="s">
        <v>38</v>
      </c>
      <c r="C21" s="26" t="s">
        <v>39</v>
      </c>
      <c r="D21" s="27">
        <f>[1]Инж.сети!$C$13</f>
        <v>1116.4965436421053</v>
      </c>
      <c r="E21" s="28">
        <f t="shared" ref="E21" si="1">$E$8</f>
        <v>509</v>
      </c>
      <c r="F21" s="29">
        <f>D21/E21</f>
        <v>2.1935099089235859</v>
      </c>
    </row>
    <row r="22" spans="1:8" ht="45" x14ac:dyDescent="0.25">
      <c r="A22" s="19" t="s">
        <v>40</v>
      </c>
      <c r="B22" s="25" t="s">
        <v>41</v>
      </c>
      <c r="C22" s="26" t="s">
        <v>39</v>
      </c>
      <c r="D22" s="30"/>
      <c r="E22" s="28"/>
      <c r="F22" s="29"/>
    </row>
    <row r="23" spans="1:8" x14ac:dyDescent="0.25">
      <c r="A23" s="19" t="s">
        <v>42</v>
      </c>
      <c r="B23" s="25" t="s">
        <v>43</v>
      </c>
      <c r="C23" s="26" t="s">
        <v>39</v>
      </c>
      <c r="D23" s="30"/>
      <c r="E23" s="28"/>
      <c r="F23" s="29"/>
    </row>
    <row r="24" spans="1:8" ht="30" x14ac:dyDescent="0.25">
      <c r="A24" s="19" t="s">
        <v>44</v>
      </c>
      <c r="B24" s="25" t="s">
        <v>45</v>
      </c>
      <c r="C24" s="26" t="s">
        <v>39</v>
      </c>
      <c r="D24" s="30"/>
      <c r="E24" s="28"/>
      <c r="F24" s="29"/>
    </row>
    <row r="25" spans="1:8" ht="30" x14ac:dyDescent="0.25">
      <c r="A25" s="19" t="s">
        <v>46</v>
      </c>
      <c r="B25" s="25" t="s">
        <v>47</v>
      </c>
      <c r="C25" s="26" t="s">
        <v>48</v>
      </c>
      <c r="D25" s="30"/>
      <c r="E25" s="28"/>
      <c r="F25" s="29"/>
    </row>
    <row r="26" spans="1:8" ht="75" x14ac:dyDescent="0.25">
      <c r="A26" s="19" t="s">
        <v>49</v>
      </c>
      <c r="B26" s="25" t="s">
        <v>50</v>
      </c>
      <c r="C26" s="26" t="s">
        <v>51</v>
      </c>
      <c r="D26" s="30"/>
      <c r="E26" s="28"/>
      <c r="F26" s="29"/>
    </row>
    <row r="27" spans="1:8" ht="30" x14ac:dyDescent="0.25">
      <c r="A27" s="19" t="s">
        <v>52</v>
      </c>
      <c r="B27" s="25" t="s">
        <v>53</v>
      </c>
      <c r="C27" s="26" t="s">
        <v>54</v>
      </c>
      <c r="D27" s="30"/>
      <c r="E27" s="28"/>
      <c r="F27" s="29"/>
    </row>
    <row r="28" spans="1:8" ht="45" x14ac:dyDescent="0.25">
      <c r="A28" s="19" t="s">
        <v>55</v>
      </c>
      <c r="B28" s="25" t="s">
        <v>56</v>
      </c>
      <c r="C28" s="26" t="s">
        <v>57</v>
      </c>
      <c r="D28" s="30"/>
      <c r="E28" s="28"/>
      <c r="F28" s="29"/>
    </row>
    <row r="29" spans="1:8" ht="30" x14ac:dyDescent="0.25">
      <c r="A29" s="19" t="s">
        <v>58</v>
      </c>
      <c r="B29" s="25" t="s">
        <v>59</v>
      </c>
      <c r="C29" s="26" t="s">
        <v>54</v>
      </c>
      <c r="D29" s="30"/>
      <c r="E29" s="28"/>
      <c r="F29" s="29"/>
    </row>
    <row r="30" spans="1:8" ht="60" x14ac:dyDescent="0.25">
      <c r="A30" s="19" t="s">
        <v>60</v>
      </c>
      <c r="B30" s="25" t="s">
        <v>61</v>
      </c>
      <c r="C30" s="43" t="s">
        <v>54</v>
      </c>
      <c r="D30" s="31"/>
      <c r="E30" s="28"/>
      <c r="F30" s="29"/>
    </row>
    <row r="31" spans="1:8" x14ac:dyDescent="0.25">
      <c r="A31" s="19"/>
      <c r="B31" s="25"/>
      <c r="C31" s="26"/>
      <c r="D31" s="36"/>
      <c r="E31" s="44"/>
      <c r="F31" s="45"/>
    </row>
    <row r="32" spans="1:8" x14ac:dyDescent="0.25">
      <c r="A32" s="19">
        <v>7</v>
      </c>
      <c r="B32" s="25" t="s">
        <v>62</v>
      </c>
      <c r="C32" s="26"/>
      <c r="D32" s="35">
        <f>(D8+D12+D17+D18+D19+D21+D34)*0.02+E8*26.72*0.02+24*(4.26*70.76+7.6*9.83+11.86*9.85)*0.02</f>
        <v>589.17409794095852</v>
      </c>
      <c r="E32" s="44">
        <f>$E$8</f>
        <v>509</v>
      </c>
      <c r="F32" s="45">
        <f>D32/E32</f>
        <v>1.1575129625559106</v>
      </c>
    </row>
    <row r="33" spans="1:8" x14ac:dyDescent="0.25">
      <c r="A33" s="19"/>
      <c r="B33" s="20" t="s">
        <v>63</v>
      </c>
      <c r="C33" s="21"/>
      <c r="D33" s="22"/>
      <c r="E33" s="23"/>
      <c r="F33" s="24"/>
    </row>
    <row r="34" spans="1:8" ht="30" x14ac:dyDescent="0.25">
      <c r="A34" s="19" t="s">
        <v>64</v>
      </c>
      <c r="B34" s="25" t="s">
        <v>65</v>
      </c>
      <c r="C34" s="26" t="s">
        <v>66</v>
      </c>
      <c r="D34" s="27">
        <f>(D8+D12+D17+D18+D19+D21)*0.12</f>
        <v>431.46712468370634</v>
      </c>
      <c r="E34" s="46">
        <f t="shared" ref="E34" si="2">$E$8</f>
        <v>509</v>
      </c>
      <c r="F34" s="29">
        <f>D34/E34</f>
        <v>0.8476760799286962</v>
      </c>
    </row>
    <row r="35" spans="1:8" ht="60" x14ac:dyDescent="0.25">
      <c r="A35" s="19" t="s">
        <v>67</v>
      </c>
      <c r="B35" s="25" t="s">
        <v>68</v>
      </c>
      <c r="C35" s="26" t="s">
        <v>66</v>
      </c>
      <c r="D35" s="47"/>
      <c r="E35" s="46"/>
      <c r="F35" s="29"/>
      <c r="H35" s="48"/>
    </row>
    <row r="36" spans="1:8" ht="45" x14ac:dyDescent="0.25">
      <c r="A36" s="19" t="s">
        <v>69</v>
      </c>
      <c r="B36" s="25" t="s">
        <v>70</v>
      </c>
      <c r="C36" s="26" t="s">
        <v>66</v>
      </c>
      <c r="D36" s="47"/>
      <c r="E36" s="46"/>
      <c r="F36" s="29"/>
    </row>
    <row r="37" spans="1:8" ht="30" x14ac:dyDescent="0.25">
      <c r="A37" s="49" t="s">
        <v>71</v>
      </c>
      <c r="B37" s="25" t="s">
        <v>72</v>
      </c>
      <c r="C37" s="26" t="s">
        <v>66</v>
      </c>
      <c r="D37" s="47"/>
      <c r="E37" s="46"/>
      <c r="F37" s="29"/>
    </row>
    <row r="38" spans="1:8" ht="30.75" thickBot="1" x14ac:dyDescent="0.3">
      <c r="A38" s="50" t="s">
        <v>73</v>
      </c>
      <c r="B38" s="51" t="s">
        <v>74</v>
      </c>
      <c r="C38" s="52" t="s">
        <v>66</v>
      </c>
      <c r="D38" s="53"/>
      <c r="E38" s="54"/>
      <c r="F38" s="55"/>
    </row>
    <row r="39" spans="1:8" ht="15.75" thickBot="1" x14ac:dyDescent="0.3">
      <c r="A39" s="56"/>
      <c r="B39" s="57" t="s">
        <v>75</v>
      </c>
      <c r="C39" s="58"/>
      <c r="D39" s="59">
        <f>D8+D12+D17+D18+D19+D21+D32+D34</f>
        <v>4616.2005949888844</v>
      </c>
      <c r="E39" s="60">
        <f>$E$8</f>
        <v>509</v>
      </c>
      <c r="F39" s="61">
        <f>F8+F12+F17+F18+F19+F21+F32+F34</f>
        <v>9.0691563752237414</v>
      </c>
    </row>
    <row r="41" spans="1:8" x14ac:dyDescent="0.25">
      <c r="A41" s="62"/>
      <c r="B41" s="63"/>
      <c r="C41" s="63"/>
      <c r="D41" s="63"/>
      <c r="E41" s="63"/>
      <c r="F41" s="63"/>
    </row>
    <row r="42" spans="1:8" x14ac:dyDescent="0.25">
      <c r="B42" s="62"/>
      <c r="C42" s="63"/>
      <c r="D42" s="63"/>
    </row>
    <row r="43" spans="1:8" x14ac:dyDescent="0.25">
      <c r="A43" s="64" t="s">
        <v>76</v>
      </c>
      <c r="B43" s="64"/>
      <c r="C43" s="64" t="s">
        <v>77</v>
      </c>
      <c r="D43" s="64"/>
      <c r="E43" s="64"/>
      <c r="F43" s="64"/>
    </row>
    <row r="44" spans="1:8" x14ac:dyDescent="0.25">
      <c r="A44" s="65"/>
      <c r="B44" s="65"/>
      <c r="C44" s="64" t="s">
        <v>78</v>
      </c>
      <c r="D44" s="64"/>
      <c r="E44" s="64"/>
      <c r="F44" s="64"/>
    </row>
    <row r="45" spans="1:8" ht="46.5" customHeight="1" x14ac:dyDescent="0.25">
      <c r="A45" s="64" t="s">
        <v>79</v>
      </c>
      <c r="B45" s="64"/>
      <c r="C45" s="64" t="s">
        <v>80</v>
      </c>
      <c r="D45" s="64"/>
      <c r="E45" s="64"/>
      <c r="F45" s="64"/>
    </row>
    <row r="46" spans="1:8" x14ac:dyDescent="0.25">
      <c r="C46" s="64"/>
      <c r="D46" s="64"/>
      <c r="E46" s="64"/>
      <c r="F46" s="64"/>
    </row>
  </sheetData>
  <mergeCells count="27">
    <mergeCell ref="C46:F46"/>
    <mergeCell ref="A43:B43"/>
    <mergeCell ref="C43:F43"/>
    <mergeCell ref="A44:B44"/>
    <mergeCell ref="C44:F44"/>
    <mergeCell ref="A45:B45"/>
    <mergeCell ref="C45:F45"/>
    <mergeCell ref="B33:C33"/>
    <mergeCell ref="D34:D38"/>
    <mergeCell ref="E34:E38"/>
    <mergeCell ref="F34:F38"/>
    <mergeCell ref="A41:F41"/>
    <mergeCell ref="B42:D42"/>
    <mergeCell ref="B11:C11"/>
    <mergeCell ref="D12:D15"/>
    <mergeCell ref="E12:E15"/>
    <mergeCell ref="F12:F15"/>
    <mergeCell ref="B20:C20"/>
    <mergeCell ref="D21:D30"/>
    <mergeCell ref="E21:E30"/>
    <mergeCell ref="F21:F30"/>
    <mergeCell ref="A2:E2"/>
    <mergeCell ref="A3:E3"/>
    <mergeCell ref="B7:C7"/>
    <mergeCell ref="D8:D10"/>
    <mergeCell ref="E8:E10"/>
    <mergeCell ref="F8:F10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2015-03-03T00:20:53Z</dcterms:created>
  <dcterms:modified xsi:type="dcterms:W3CDTF">2015-03-03T00:22:56Z</dcterms:modified>
</cp:coreProperties>
</file>