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Приложение № 2 (правильное)" sheetId="4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L92" i="4" l="1"/>
  <c r="CL90" i="4"/>
  <c r="BT87" i="4"/>
  <c r="CL85" i="4"/>
  <c r="BT85" i="4" s="1"/>
  <c r="BT82" i="4"/>
  <c r="B82" i="4"/>
  <c r="BT80" i="4"/>
  <c r="B80" i="4"/>
  <c r="BT78" i="4"/>
  <c r="CL78" i="4" s="1"/>
  <c r="B78" i="4"/>
  <c r="BT76" i="4"/>
  <c r="B76" i="4"/>
  <c r="BT74" i="4"/>
  <c r="B74" i="4"/>
  <c r="BT72" i="4"/>
  <c r="B72" i="4"/>
  <c r="BT70" i="4"/>
  <c r="B70" i="4"/>
  <c r="CL68" i="4"/>
  <c r="B68" i="4"/>
  <c r="CL66" i="4"/>
  <c r="B66" i="4"/>
  <c r="BT64" i="4"/>
  <c r="B64" i="4"/>
  <c r="BT62" i="4"/>
  <c r="BT60" i="4"/>
  <c r="BT58" i="4"/>
  <c r="CL58" i="4" s="1"/>
  <c r="BT56" i="4"/>
  <c r="BT54" i="4"/>
  <c r="CL54" i="4" s="1"/>
  <c r="BT47" i="4"/>
  <c r="CL44" i="4"/>
  <c r="CL42" i="4"/>
  <c r="BT39" i="4"/>
  <c r="BT37" i="4"/>
  <c r="BT35" i="4"/>
  <c r="CL35" i="4" s="1"/>
  <c r="BT32" i="4"/>
  <c r="BT30" i="4"/>
  <c r="BT27" i="4"/>
  <c r="BT25" i="4"/>
  <c r="BT23" i="4"/>
  <c r="BT21" i="4"/>
  <c r="BT18" i="4"/>
  <c r="CL18" i="4" s="1"/>
  <c r="A18" i="4"/>
  <c r="BT16" i="4"/>
  <c r="B16" i="4"/>
  <c r="BT14" i="4"/>
  <c r="CL14" i="4" s="1"/>
  <c r="B14" i="4"/>
  <c r="BT12" i="4"/>
  <c r="CL12" i="4" s="1"/>
  <c r="BT10" i="4"/>
  <c r="AF7" i="4"/>
  <c r="BT90" i="4" l="1"/>
  <c r="BT92" i="4" l="1"/>
  <c r="BT94" i="4" l="1"/>
  <c r="CL94" i="4"/>
</calcChain>
</file>

<file path=xl/comments1.xml><?xml version="1.0" encoding="utf-8"?>
<comments xmlns="http://schemas.openxmlformats.org/spreadsheetml/2006/main">
  <authors>
    <author>Автор</author>
  </authors>
  <commentList>
    <comment ref="BT8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дератизации стоит 8,78 руб.</t>
        </r>
      </text>
    </comment>
    <comment ref="BT8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дезинсекции стоит 13,14 руб.</t>
        </r>
      </text>
    </comment>
  </commentList>
</comments>
</file>

<file path=xl/sharedStrings.xml><?xml version="1.0" encoding="utf-8"?>
<sst xmlns="http://schemas.openxmlformats.org/spreadsheetml/2006/main" count="86" uniqueCount="60">
  <si>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</si>
  <si>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</si>
  <si>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</si>
  <si>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</si>
  <si>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</si>
  <si>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</si>
  <si>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</si>
  <si>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</si>
  <si>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</si>
  <si>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</si>
  <si>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</si>
  <si>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</si>
  <si>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</si>
  <si>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раз(а) в месяц</t>
  </si>
  <si>
    <t>II. Уборка земельного участка, входящего в состав общего имущества
многоквартирного дома</t>
  </si>
  <si>
    <t>6. Подметание земельного участка в летний период</t>
  </si>
  <si>
    <t>7. Уборка мусора с газона, очистка урн</t>
  </si>
  <si>
    <t>8. Сдвижка и подметание территории при отсутствии снегопадов</t>
  </si>
  <si>
    <t>9.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</si>
  <si>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</si>
  <si>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</si>
  <si>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</si>
  <si>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</si>
  <si>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10. Вывоз жидких бытовых отходов</t>
  </si>
  <si>
    <t>раз(а) в год</t>
  </si>
  <si>
    <t>11. Вывоз твердых бытовых отходов,  уборка и содержание контейнерных площадок</t>
  </si>
  <si>
    <t>по мере необходимости</t>
  </si>
  <si>
    <t>III. Подготовка многоквартирного дома к сезонной эксплуатации</t>
  </si>
  <si>
    <t>12. Укрепление водосточных труб, колен и воронок</t>
  </si>
  <si>
    <t>13.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</si>
  <si>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14. Замена разбитых стекол окон и дверей в помещениях общего пользования</t>
  </si>
  <si>
    <t>по мере необходимости в</t>
  </si>
  <si>
    <t>течение</t>
  </si>
  <si>
    <t>(указать период устранения неисправности)</t>
  </si>
  <si>
    <t>15.Ремонт и укрепление входных дверей (смена петель)</t>
  </si>
  <si>
    <t>16.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</si>
  <si>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</si>
  <si>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</si>
  <si>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17.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</si>
  <si>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</si>
  <si>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</si>
  <si>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</si>
  <si>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</si>
  <si>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</si>
  <si>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</si>
  <si>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18. Мелкий ремонт отмостки</t>
  </si>
  <si>
    <t>19. Ремонт фундаментов под стенами существующих зданий</t>
  </si>
  <si>
    <t>20. Устранение повреждений ступеней, полов в местах общего пользования</t>
  </si>
  <si>
    <t>21.Частичный ремонт кровли</t>
  </si>
  <si>
    <t>22. Смена отдельных участков трубопровода ХВС</t>
  </si>
  <si>
    <t>33.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</si>
  <si>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</si>
  <si>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34. Дератизация</t>
  </si>
  <si>
    <t>35. Дезинсекция</t>
  </si>
  <si>
    <t>36. Обслуживание лифта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</si>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</sst>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/>
    <xf numFmtId="0" fontId="2" fillId="0" borderId="2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5" fillId="0" borderId="11" xfId="0" applyFont="1" applyFill="1" applyBorder="1" applyAlignment="1"/>
    <xf numFmtId="0" fontId="5" fillId="0" borderId="6" xfId="0" applyFont="1" applyFill="1" applyBorder="1" applyAlignment="1"/>
    <xf numFmtId="0" fontId="5" fillId="0" borderId="0" xfId="0" applyFont="1" applyFill="1" applyBorder="1" applyAlignment="1"/>
    <xf numFmtId="0" fontId="5" fillId="0" borderId="10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44" fontId="0" fillId="0" borderId="0" xfId="0" applyNumberFormat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44" fontId="2" fillId="0" borderId="5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6" xfId="0" applyFont="1" applyFill="1" applyBorder="1"/>
    <xf numFmtId="44" fontId="2" fillId="0" borderId="5" xfId="1" applyFont="1" applyFill="1" applyBorder="1" applyAlignment="1">
      <alignment horizontal="center"/>
    </xf>
    <xf numFmtId="44" fontId="2" fillId="0" borderId="11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4" fontId="2" fillId="0" borderId="5" xfId="1" applyNumberFormat="1" applyFont="1" applyFill="1" applyBorder="1" applyAlignment="1">
      <alignment horizontal="center"/>
    </xf>
    <xf numFmtId="44" fontId="2" fillId="0" borderId="11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2" fillId="0" borderId="3" xfId="1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44" fontId="2" fillId="0" borderId="2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stovalova_n/Desktop/&#1085;&#1072;&#1090;&#1072;&#1096;&#1072;/&#1050;&#1086;&#1085;&#1082;&#1091;&#1088;&#1089;&#1099;/&#1050;&#1086;&#1085;&#1082;&#1091;&#1088;&#1089;%202014/&#1050;&#1086;&#1085;&#1082;&#1091;&#1088;&#1089;/&#1056;&#1072;&#1089;&#1095;&#1077;&#1090;%205%20&#1101;&#1090;.%20&#1073;&#1083;&#1072;&#1075;%20&#1082;&#1086;&#1085;&#1082;&#1091;&#1088;&#1089;%202014%20&#1075;&#1086;&#1076;&#1072;/&#1041;&#1072;&#1088;&#1088;&#1080;&#1082;&#1072;&#1076;,%2058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перечень доп.работ"/>
      <sheetName val="ТБО"/>
      <sheetName val="оплата труда"/>
      <sheetName val="Охрана труда"/>
      <sheetName val="материалы"/>
      <sheetName val="Расчет размера обеспечения"/>
      <sheetName val="Аварийная служба"/>
      <sheetName val="Лифт"/>
    </sheetNames>
    <sheetDataSet>
      <sheetData sheetId="0" refreshError="1">
        <row r="19">
          <cell r="D19" t="str">
            <v>ул. Баррикад, 58/2</v>
          </cell>
        </row>
        <row r="29">
          <cell r="D29">
            <v>5</v>
          </cell>
        </row>
        <row r="30">
          <cell r="E30">
            <v>712.7</v>
          </cell>
        </row>
        <row r="45">
          <cell r="E45">
            <v>2675.5</v>
          </cell>
        </row>
        <row r="50">
          <cell r="C50">
            <v>4</v>
          </cell>
        </row>
      </sheetData>
      <sheetData sheetId="1" refreshError="1">
        <row r="16">
          <cell r="DK16">
            <v>1</v>
          </cell>
        </row>
      </sheetData>
      <sheetData sheetId="2" refreshError="1"/>
      <sheetData sheetId="3" refreshError="1">
        <row r="10">
          <cell r="E10">
            <v>42923.842919999996</v>
          </cell>
        </row>
      </sheetData>
      <sheetData sheetId="4" refreshError="1">
        <row r="23">
          <cell r="M23">
            <v>104885.65197574155</v>
          </cell>
        </row>
        <row r="27">
          <cell r="A27" t="str">
            <v>3. Очистка и влажная уборка мусорных камер</v>
          </cell>
        </row>
        <row r="39">
          <cell r="M39">
            <v>0</v>
          </cell>
        </row>
        <row r="44">
          <cell r="A44" t="str">
            <v xml:space="preserve"> 4.Мытье лестничных площадок и маршей с периодической сменой воды или моющего раствора.</v>
          </cell>
        </row>
        <row r="52">
          <cell r="M52">
            <v>25492.818197607503</v>
          </cell>
        </row>
        <row r="54">
          <cell r="A54" t="str">
            <v>5. Подметание полов кабины лифта и влажная уборка</v>
          </cell>
        </row>
        <row r="63">
          <cell r="M63">
            <v>0</v>
          </cell>
        </row>
        <row r="79">
          <cell r="M79">
            <v>2712.3865821641425</v>
          </cell>
        </row>
        <row r="97">
          <cell r="M97">
            <v>5729.7924612969273</v>
          </cell>
        </row>
        <row r="109">
          <cell r="M109">
            <v>0</v>
          </cell>
        </row>
        <row r="122">
          <cell r="M122">
            <v>4694.5152383610148</v>
          </cell>
        </row>
        <row r="136">
          <cell r="M136">
            <v>0</v>
          </cell>
        </row>
        <row r="153">
          <cell r="M153">
            <v>33400.471443709845</v>
          </cell>
        </row>
        <row r="161">
          <cell r="M161">
            <v>285.64510709604065</v>
          </cell>
        </row>
        <row r="217">
          <cell r="M217">
            <v>6259.3536511480215</v>
          </cell>
        </row>
        <row r="227">
          <cell r="M227">
            <v>0</v>
          </cell>
        </row>
        <row r="237">
          <cell r="M237">
            <v>0</v>
          </cell>
        </row>
        <row r="242">
          <cell r="M242">
            <v>0</v>
          </cell>
        </row>
        <row r="253">
          <cell r="M253">
            <v>0</v>
          </cell>
        </row>
        <row r="260">
          <cell r="M260">
            <v>0</v>
          </cell>
        </row>
        <row r="270">
          <cell r="M270">
            <v>16266.867881495395</v>
          </cell>
        </row>
        <row r="281">
          <cell r="M281">
            <v>0</v>
          </cell>
        </row>
        <row r="291">
          <cell r="M291">
            <v>0</v>
          </cell>
        </row>
        <row r="323">
          <cell r="M323">
            <v>7158.5147708764271</v>
          </cell>
        </row>
        <row r="337">
          <cell r="M337">
            <v>6010.9666014992908</v>
          </cell>
        </row>
        <row r="339">
          <cell r="A339" t="str">
            <v>23. Устранение засоров внутренних канализационных трубопроводов</v>
          </cell>
        </row>
        <row r="345">
          <cell r="M345">
            <v>1728.7738655551675</v>
          </cell>
        </row>
        <row r="347">
          <cell r="A347" t="str">
            <v xml:space="preserve">24. Притирка  запорной  арматуры без снятия с места в системе отопления         </v>
          </cell>
        </row>
        <row r="356">
          <cell r="A356" t="str">
            <v xml:space="preserve">25. Укрепление крючков для  труб и приборов центрального отопления. </v>
          </cell>
        </row>
        <row r="364">
          <cell r="A364" t="str">
            <v>26. Ликвидация воздушных пробок в системе отопления в стояке.</v>
          </cell>
        </row>
        <row r="369">
          <cell r="M369">
            <v>1335.328778911578</v>
          </cell>
        </row>
        <row r="372">
          <cell r="A372" t="str">
            <v xml:space="preserve">27. Восстановление    разрушенной тепловой изоляции   </v>
          </cell>
        </row>
        <row r="379">
          <cell r="M379">
            <v>3524.6122345154927</v>
          </cell>
        </row>
        <row r="381">
          <cell r="A381" t="str">
            <v xml:space="preserve">28. Осмотр системы  центрального отопления  (квартирные устройства)  </v>
          </cell>
        </row>
        <row r="386">
          <cell r="M386">
            <v>4519.0049490792226</v>
          </cell>
        </row>
        <row r="388">
          <cell r="A388" t="str">
            <v xml:space="preserve">29.Проверка устройств отопления в чердачных и подвальных помещениях.       </v>
          </cell>
        </row>
        <row r="394">
          <cell r="M394">
            <v>504.61518168077328</v>
          </cell>
        </row>
        <row r="396">
          <cell r="A396" t="str">
            <v>30. Смена отдельных участков трубопроводов из стальных и водо-газопроводных неоцинкованных труб (отопление)</v>
          </cell>
        </row>
        <row r="404">
          <cell r="M404">
            <v>0</v>
          </cell>
        </row>
        <row r="407">
          <cell r="A407" t="str">
            <v xml:space="preserve">31. Замена  неисправных  участков электрической сети здания    </v>
          </cell>
        </row>
        <row r="414">
          <cell r="M414">
            <v>596.12891915695423</v>
          </cell>
        </row>
        <row r="417">
          <cell r="A417" t="str">
            <v>32. Ремонт щитов.</v>
          </cell>
        </row>
        <row r="423">
          <cell r="M423">
            <v>2414.322122585666</v>
          </cell>
        </row>
      </sheetData>
      <sheetData sheetId="5" refreshError="1">
        <row r="38">
          <cell r="F38">
            <v>543.85661192859902</v>
          </cell>
        </row>
        <row r="39">
          <cell r="F39">
            <v>0</v>
          </cell>
        </row>
        <row r="40">
          <cell r="F40">
            <v>132.18621872769768</v>
          </cell>
        </row>
        <row r="41">
          <cell r="F41">
            <v>0</v>
          </cell>
        </row>
        <row r="65">
          <cell r="F65">
            <v>20.57378618464676</v>
          </cell>
        </row>
        <row r="66">
          <cell r="F66">
            <v>43.461181291889332</v>
          </cell>
        </row>
        <row r="67">
          <cell r="F67">
            <v>0</v>
          </cell>
        </row>
        <row r="68">
          <cell r="F68">
            <v>35.608476088811699</v>
          </cell>
        </row>
        <row r="87">
          <cell r="F87">
            <v>1971.0681678720002</v>
          </cell>
        </row>
        <row r="93">
          <cell r="F93">
            <v>201.45381252570937</v>
          </cell>
        </row>
        <row r="239">
          <cell r="F239">
            <v>25.352439554280615</v>
          </cell>
        </row>
        <row r="240">
          <cell r="F240">
            <v>0</v>
          </cell>
        </row>
        <row r="241">
          <cell r="F241">
            <v>174.20176861490197</v>
          </cell>
        </row>
        <row r="242">
          <cell r="F242">
            <v>0</v>
          </cell>
        </row>
        <row r="243">
          <cell r="F243">
            <v>29.996157659043742</v>
          </cell>
        </row>
        <row r="244">
          <cell r="F244">
            <v>49.306720463315827</v>
          </cell>
        </row>
        <row r="245">
          <cell r="F245">
            <v>12.999044485783262</v>
          </cell>
        </row>
        <row r="248">
          <cell r="F248">
            <v>10.040641257984314</v>
          </cell>
        </row>
        <row r="249">
          <cell r="F249">
            <v>18.4925774810958</v>
          </cell>
        </row>
        <row r="250">
          <cell r="F250">
            <v>29.981847863545795</v>
          </cell>
        </row>
        <row r="251">
          <cell r="F251">
            <v>3.3479263194591451</v>
          </cell>
        </row>
        <row r="252">
          <cell r="F252">
            <v>0</v>
          </cell>
        </row>
        <row r="253">
          <cell r="F253">
            <v>2.4145180527886296</v>
          </cell>
        </row>
        <row r="254">
          <cell r="F254">
            <v>9.7787981137939539</v>
          </cell>
        </row>
      </sheetData>
      <sheetData sheetId="6" refreshError="1">
        <row r="19">
          <cell r="G19">
            <v>607.00388804878298</v>
          </cell>
        </row>
        <row r="28">
          <cell r="G28">
            <v>0</v>
          </cell>
        </row>
        <row r="39">
          <cell r="G39">
            <v>38.832519420000004</v>
          </cell>
        </row>
        <row r="50">
          <cell r="G50">
            <v>0</v>
          </cell>
        </row>
        <row r="75">
          <cell r="G75">
            <v>6478.5666823199999</v>
          </cell>
        </row>
        <row r="86">
          <cell r="G86">
            <v>3072.3235199999999</v>
          </cell>
        </row>
        <row r="96">
          <cell r="G96">
            <v>3072.3235199999999</v>
          </cell>
        </row>
        <row r="120">
          <cell r="I120">
            <v>4301.242596</v>
          </cell>
        </row>
        <row r="128">
          <cell r="H128">
            <v>1242.58536</v>
          </cell>
        </row>
        <row r="165">
          <cell r="H165">
            <v>596.18592000000001</v>
          </cell>
        </row>
        <row r="175">
          <cell r="H175">
            <v>0</v>
          </cell>
        </row>
        <row r="198">
          <cell r="H198">
            <v>0</v>
          </cell>
        </row>
        <row r="212">
          <cell r="H212">
            <v>0</v>
          </cell>
        </row>
        <row r="230">
          <cell r="H230">
            <v>1137.2592000000002</v>
          </cell>
        </row>
        <row r="239">
          <cell r="H239">
            <v>419.8562</v>
          </cell>
        </row>
        <row r="245">
          <cell r="H245">
            <v>457.60399999999998</v>
          </cell>
        </row>
        <row r="261">
          <cell r="C261">
            <v>0</v>
          </cell>
        </row>
        <row r="268">
          <cell r="H268">
            <v>1915.7784799999999</v>
          </cell>
        </row>
        <row r="271">
          <cell r="C271">
            <v>0</v>
          </cell>
        </row>
        <row r="274">
          <cell r="C274">
            <v>0</v>
          </cell>
        </row>
        <row r="287">
          <cell r="H287">
            <v>0</v>
          </cell>
        </row>
        <row r="296">
          <cell r="H296">
            <v>599.21970800000008</v>
          </cell>
        </row>
        <row r="311">
          <cell r="H311">
            <v>8118.5292999999992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F95"/>
  <sheetViews>
    <sheetView tabSelected="1" topLeftCell="A73" workbookViewId="0">
      <selection activeCell="BS98" sqref="BS98"/>
    </sheetView>
  </sheetViews>
  <sheetFormatPr defaultRowHeight="15" x14ac:dyDescent="0.25"/>
  <cols>
    <col min="1" max="48" width="0.85546875" customWidth="1"/>
    <col min="49" max="49" width="3.42578125" customWidth="1"/>
    <col min="50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</cols>
  <sheetData>
    <row r="1" spans="1:109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36" t="s">
        <v>0</v>
      </c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</row>
    <row r="2" spans="1:109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30"/>
      <c r="BI2" s="30"/>
      <c r="BJ2" s="30"/>
      <c r="BK2" s="30"/>
      <c r="BL2" s="30"/>
      <c r="BM2" s="1"/>
      <c r="BN2" s="1"/>
      <c r="BO2" s="1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8"/>
      <c r="CO2" s="28"/>
      <c r="CP2" s="28"/>
      <c r="CQ2" s="28"/>
      <c r="CR2" s="28"/>
      <c r="CS2" s="28"/>
      <c r="CT2" s="29"/>
      <c r="CU2" s="29"/>
      <c r="CV2" s="29"/>
      <c r="CW2" s="1"/>
      <c r="CX2" s="1"/>
      <c r="CY2" s="1"/>
      <c r="CZ2" s="1"/>
      <c r="DA2" s="1"/>
      <c r="DB2" s="1"/>
      <c r="DC2" s="1"/>
      <c r="DD2" s="1"/>
    </row>
    <row r="3" spans="1:109" ht="16.5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</row>
    <row r="4" spans="1:109" ht="16.5" x14ac:dyDescent="0.2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</row>
    <row r="5" spans="1:109" ht="16.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</row>
    <row r="6" spans="1:109" ht="16.5" x14ac:dyDescent="0.25">
      <c r="A6" s="51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</row>
    <row r="7" spans="1:10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52" t="str">
        <f>'[1]хар-ка по 75-му'!D19</f>
        <v>ул. Баррикад, 58/2</v>
      </c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</row>
    <row r="8" spans="1:109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 t="s">
        <v>5</v>
      </c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 t="s">
        <v>6</v>
      </c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 t="s">
        <v>7</v>
      </c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</row>
    <row r="9" spans="1:109" ht="15.75" customHeight="1" x14ac:dyDescent="0.25">
      <c r="A9" s="32" t="s">
        <v>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</row>
    <row r="10" spans="1:109" ht="15.75" customHeight="1" x14ac:dyDescent="0.25">
      <c r="A10" s="4"/>
      <c r="B10" s="37" t="s">
        <v>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8"/>
      <c r="AS10" s="4"/>
      <c r="AT10" s="41">
        <v>7</v>
      </c>
      <c r="AU10" s="41"/>
      <c r="AV10" s="41"/>
      <c r="AW10" s="41"/>
      <c r="AX10" s="41"/>
      <c r="AY10" s="41"/>
      <c r="AZ10" s="27"/>
      <c r="BA10" s="15" t="s">
        <v>10</v>
      </c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6"/>
      <c r="BT10" s="42">
        <f>'[1]оплата труда'!M23+'[1]Охрана труда'!F38+[1]материалы!G19</f>
        <v>106036.51247571893</v>
      </c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4"/>
      <c r="CL10" s="42">
        <v>3.06</v>
      </c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4"/>
    </row>
    <row r="11" spans="1:109" ht="15.75" x14ac:dyDescent="0.25">
      <c r="A11" s="26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40"/>
      <c r="AS11" s="4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50"/>
      <c r="BT11" s="45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7"/>
      <c r="CL11" s="45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7"/>
      <c r="DE11" s="31"/>
    </row>
    <row r="12" spans="1:109" ht="0.75" customHeight="1" x14ac:dyDescent="0.25">
      <c r="A12" s="4"/>
      <c r="B12" s="37" t="s">
        <v>11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8"/>
      <c r="AS12" s="4"/>
      <c r="AT12" s="41">
        <v>12</v>
      </c>
      <c r="AU12" s="41"/>
      <c r="AV12" s="41"/>
      <c r="AW12" s="41"/>
      <c r="AX12" s="41"/>
      <c r="AY12" s="41"/>
      <c r="AZ12" s="27"/>
      <c r="BA12" s="15" t="s">
        <v>12</v>
      </c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6"/>
      <c r="BT12" s="55">
        <f>0.06*AT12*365*'[1]хар-ка по 75-му'!D29*'[1]хар-ка по 75-му'!C50*(DJ4)</f>
        <v>0</v>
      </c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7"/>
      <c r="CL12" s="42" t="e">
        <f>BT12/('[1]хар-ка по 75-му'!E30+'[1]хар-ка по 75-му'!G35+'[1]хар-ка по 75-му'!E45)/12</f>
        <v>#REF!</v>
      </c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4"/>
      <c r="DE12" s="31"/>
    </row>
    <row r="13" spans="1:109" ht="15.75" hidden="1" x14ac:dyDescent="0.25">
      <c r="A13" s="26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40"/>
      <c r="AS13" s="48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50"/>
      <c r="BT13" s="58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60"/>
      <c r="CL13" s="45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7"/>
      <c r="DE13" s="31"/>
    </row>
    <row r="14" spans="1:109" ht="15.75" hidden="1" customHeight="1" x14ac:dyDescent="0.25">
      <c r="A14" s="4"/>
      <c r="B14" s="37" t="str">
        <f>'[1]оплата труда'!A27</f>
        <v>3. Очистка и влажная уборка мусорных камер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8"/>
      <c r="AS14" s="4"/>
      <c r="AT14" s="41">
        <v>7</v>
      </c>
      <c r="AU14" s="41"/>
      <c r="AV14" s="41"/>
      <c r="AW14" s="41"/>
      <c r="AX14" s="41"/>
      <c r="AY14" s="41"/>
      <c r="AZ14" s="27"/>
      <c r="BA14" s="15" t="s">
        <v>10</v>
      </c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6"/>
      <c r="BT14" s="55">
        <f>'[1]оплата труда'!M39+'[1]Охрана труда'!F39+[1]материалы!G28</f>
        <v>0</v>
      </c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7"/>
      <c r="CL14" s="42" t="e">
        <f>BT14/('[1]хар-ка по 75-му'!E30+'[1]хар-ка по 75-му'!G35+'[1]хар-ка по 75-му'!E45)/12</f>
        <v>#REF!</v>
      </c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4"/>
      <c r="DE14" s="31"/>
    </row>
    <row r="15" spans="1:109" ht="15.75" hidden="1" x14ac:dyDescent="0.25">
      <c r="A15" s="26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40"/>
      <c r="AS15" s="48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50"/>
      <c r="BT15" s="58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60"/>
      <c r="CL15" s="45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7"/>
      <c r="DE15" s="31"/>
    </row>
    <row r="16" spans="1:109" ht="15.75" customHeight="1" x14ac:dyDescent="0.25">
      <c r="A16" s="4"/>
      <c r="B16" s="37" t="str">
        <f>'[1]оплата труда'!A44</f>
        <v xml:space="preserve"> 4.Мытье лестничных площадок и маршей с периодической сменой воды или моющего раствора.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8"/>
      <c r="AS16" s="4"/>
      <c r="AT16" s="41">
        <v>4</v>
      </c>
      <c r="AU16" s="41"/>
      <c r="AV16" s="41"/>
      <c r="AW16" s="41"/>
      <c r="AX16" s="41"/>
      <c r="AY16" s="41"/>
      <c r="AZ16" s="27"/>
      <c r="BA16" s="53" t="s">
        <v>13</v>
      </c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4"/>
      <c r="BT16" s="55">
        <f>'[1]оплата труда'!M52+'[1]Охрана труда'!F40+[1]материалы!G39</f>
        <v>25663.8369357552</v>
      </c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7"/>
      <c r="CL16" s="42">
        <v>0.74</v>
      </c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4"/>
      <c r="DE16" s="31"/>
    </row>
    <row r="17" spans="1:109" ht="15" customHeight="1" x14ac:dyDescent="0.25">
      <c r="A17" s="26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40"/>
      <c r="AS17" s="61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3"/>
      <c r="BT17" s="58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60"/>
      <c r="CL17" s="45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7"/>
      <c r="DE17" s="31"/>
    </row>
    <row r="18" spans="1:109" ht="15.75" hidden="1" customHeight="1" x14ac:dyDescent="0.25">
      <c r="A18" s="64" t="str">
        <f>'[1]оплата труда'!A54</f>
        <v>5. Подметание полов кабины лифта и влажная уборка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4"/>
      <c r="AT18" s="41">
        <v>7</v>
      </c>
      <c r="AU18" s="41"/>
      <c r="AV18" s="41"/>
      <c r="AW18" s="41"/>
      <c r="AX18" s="41"/>
      <c r="AY18" s="41"/>
      <c r="AZ18" s="27"/>
      <c r="BA18" s="15" t="s">
        <v>10</v>
      </c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6"/>
      <c r="BT18" s="55">
        <f>'[1]оплата труда'!M63+'[1]Охрана труда'!F41+[1]материалы!G50</f>
        <v>0</v>
      </c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7"/>
      <c r="CL18" s="42" t="e">
        <f>BT18/('[1]хар-ка по 75-му'!E30+'[1]хар-ка по 75-му'!G35+'[1]хар-ка по 75-му'!E45)/12</f>
        <v>#REF!</v>
      </c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4"/>
      <c r="DE18" s="31"/>
    </row>
    <row r="19" spans="1:109" ht="15.75" hidden="1" x14ac:dyDescent="0.25">
      <c r="A19" s="65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17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9"/>
      <c r="BT19" s="58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60"/>
      <c r="CL19" s="45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7"/>
      <c r="DE19" s="31"/>
    </row>
    <row r="20" spans="1:109" ht="15.75" customHeight="1" x14ac:dyDescent="0.25">
      <c r="A20" s="32" t="s">
        <v>14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1"/>
    </row>
    <row r="21" spans="1:109" ht="15.75" customHeight="1" x14ac:dyDescent="0.25">
      <c r="A21" s="4"/>
      <c r="B21" s="37" t="s">
        <v>15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8"/>
      <c r="AS21" s="4"/>
      <c r="AT21" s="41">
        <v>3</v>
      </c>
      <c r="AU21" s="41"/>
      <c r="AV21" s="41"/>
      <c r="AW21" s="41"/>
      <c r="AX21" s="41"/>
      <c r="AY21" s="41"/>
      <c r="AZ21" s="27"/>
      <c r="BA21" s="15" t="s">
        <v>10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6"/>
      <c r="BT21" s="55">
        <f>'[1]оплата труда'!M79+'[1]Охрана труда'!F65+[1]материалы!G75</f>
        <v>9211.5270506687884</v>
      </c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7"/>
      <c r="CL21" s="55">
        <v>0.27</v>
      </c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7"/>
      <c r="DE21" s="31"/>
    </row>
    <row r="22" spans="1:109" ht="15.75" x14ac:dyDescent="0.25">
      <c r="A22" s="26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40"/>
      <c r="AS22" s="48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50"/>
      <c r="BT22" s="58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60"/>
      <c r="CL22" s="58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60"/>
      <c r="DE22" s="31"/>
    </row>
    <row r="23" spans="1:109" ht="15.75" customHeight="1" x14ac:dyDescent="0.25">
      <c r="A23" s="4"/>
      <c r="B23" s="37" t="s">
        <v>16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8"/>
      <c r="AS23" s="4"/>
      <c r="AT23" s="41">
        <v>3</v>
      </c>
      <c r="AU23" s="41"/>
      <c r="AV23" s="41"/>
      <c r="AW23" s="41"/>
      <c r="AX23" s="41"/>
      <c r="AY23" s="41"/>
      <c r="AZ23" s="27"/>
      <c r="BA23" s="15" t="s">
        <v>10</v>
      </c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6"/>
      <c r="BT23" s="55">
        <f>'[1]оплата труда'!M97+'[1]Охрана труда'!F66+[1]материалы!G75</f>
        <v>12251.820324908816</v>
      </c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7"/>
      <c r="CL23" s="55">
        <v>0.35</v>
      </c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7"/>
      <c r="DE23" s="31"/>
    </row>
    <row r="24" spans="1:109" ht="15.75" x14ac:dyDescent="0.25">
      <c r="A24" s="26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40"/>
      <c r="AS24" s="48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50"/>
      <c r="BT24" s="58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60"/>
      <c r="CL24" s="58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60"/>
      <c r="DE24" s="31"/>
    </row>
    <row r="25" spans="1:109" ht="15.75" customHeight="1" x14ac:dyDescent="0.25">
      <c r="A25" s="4"/>
      <c r="B25" s="37" t="s">
        <v>17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8"/>
      <c r="AS25" s="4"/>
      <c r="AT25" s="41">
        <v>3</v>
      </c>
      <c r="AU25" s="41"/>
      <c r="AV25" s="41"/>
      <c r="AW25" s="41"/>
      <c r="AX25" s="41"/>
      <c r="AY25" s="41"/>
      <c r="AZ25" s="27"/>
      <c r="BA25" s="15" t="s">
        <v>10</v>
      </c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6"/>
      <c r="BT25" s="55">
        <f>'[1]оплата труда'!M109+'[1]Охрана труда'!F67+[1]материалы!G86</f>
        <v>3072.3235199999999</v>
      </c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7"/>
      <c r="CL25" s="55">
        <v>0.09</v>
      </c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7"/>
      <c r="DE25" s="31"/>
    </row>
    <row r="26" spans="1:109" ht="15.75" x14ac:dyDescent="0.25">
      <c r="A26" s="26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0"/>
      <c r="AS26" s="48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50"/>
      <c r="BT26" s="58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60"/>
      <c r="CL26" s="58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60"/>
      <c r="DE26" s="31"/>
    </row>
    <row r="27" spans="1:109" ht="15.75" customHeight="1" x14ac:dyDescent="0.25">
      <c r="A27" s="4"/>
      <c r="B27" s="37" t="s">
        <v>18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AS27" s="4"/>
      <c r="AT27" s="37" t="s">
        <v>19</v>
      </c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8"/>
      <c r="BT27" s="55">
        <f>'[1]оплата труда'!M122+'[1]Охрана труда'!F68+[1]материалы!G96</f>
        <v>7802.4472344498263</v>
      </c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7"/>
      <c r="CL27" s="55">
        <v>0.23</v>
      </c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7"/>
      <c r="DE27" s="31"/>
    </row>
    <row r="28" spans="1:109" ht="15.75" x14ac:dyDescent="0.25">
      <c r="A28" s="21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7"/>
      <c r="AS28" s="21"/>
      <c r="AT28" s="3" t="s">
        <v>20</v>
      </c>
      <c r="AU28" s="3"/>
      <c r="AV28" s="3"/>
      <c r="AW28" s="3"/>
      <c r="AX28" s="3"/>
      <c r="AY28" s="3"/>
      <c r="AZ28" s="20"/>
      <c r="BA28" s="22"/>
      <c r="BB28" s="22"/>
      <c r="BC28" s="22"/>
      <c r="BD28" s="22"/>
      <c r="BE28" s="46">
        <v>3</v>
      </c>
      <c r="BF28" s="46"/>
      <c r="BG28" s="46"/>
      <c r="BH28" s="46"/>
      <c r="BI28" s="46"/>
      <c r="BJ28" s="46"/>
      <c r="BK28" s="22"/>
      <c r="BL28" s="22" t="s">
        <v>21</v>
      </c>
      <c r="BM28" s="1"/>
      <c r="BN28" s="22"/>
      <c r="BO28" s="22"/>
      <c r="BP28" s="22"/>
      <c r="BQ28" s="22"/>
      <c r="BR28" s="22"/>
      <c r="BS28" s="23"/>
      <c r="BT28" s="68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70"/>
      <c r="CL28" s="68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70"/>
      <c r="DE28" s="31"/>
    </row>
    <row r="29" spans="1:109" ht="15.75" customHeight="1" x14ac:dyDescent="0.25">
      <c r="A29" s="26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0"/>
      <c r="AS29" s="17"/>
      <c r="AT29" s="39" t="s">
        <v>22</v>
      </c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40"/>
      <c r="BT29" s="58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60"/>
      <c r="CL29" s="58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60"/>
      <c r="DE29" s="31"/>
    </row>
    <row r="30" spans="1:109" ht="15.75" hidden="1" customHeight="1" x14ac:dyDescent="0.25">
      <c r="A30" s="5"/>
      <c r="B30" s="37" t="s">
        <v>23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8"/>
      <c r="AS30" s="4"/>
      <c r="AT30" s="41">
        <v>0</v>
      </c>
      <c r="AU30" s="41"/>
      <c r="AV30" s="41"/>
      <c r="AW30" s="41"/>
      <c r="AX30" s="41"/>
      <c r="AY30" s="41"/>
      <c r="AZ30" s="27"/>
      <c r="BA30" s="15" t="s">
        <v>24</v>
      </c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6"/>
      <c r="BT30" s="55">
        <f>CL30*'[1]хар-ка по 75-му'!$E$45*12</f>
        <v>0</v>
      </c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7"/>
      <c r="CL30" s="55">
        <v>0</v>
      </c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7"/>
      <c r="DE30" s="31"/>
    </row>
    <row r="31" spans="1:109" ht="15.75" hidden="1" x14ac:dyDescent="0.25">
      <c r="A31" s="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0"/>
      <c r="AS31" s="48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50"/>
      <c r="BT31" s="58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60"/>
      <c r="CL31" s="58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60"/>
      <c r="DE31" s="31"/>
    </row>
    <row r="32" spans="1:109" ht="15.75" customHeight="1" x14ac:dyDescent="0.25">
      <c r="A32" s="4"/>
      <c r="B32" s="37" t="s">
        <v>25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8"/>
      <c r="AS32" s="71" t="s">
        <v>26</v>
      </c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3"/>
      <c r="BT32" s="55">
        <f>[1]ТБО!E10</f>
        <v>42923.842919999996</v>
      </c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7"/>
      <c r="CL32" s="74">
        <v>1.24</v>
      </c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6"/>
      <c r="DE32" s="31"/>
    </row>
    <row r="33" spans="1:109" ht="15.75" x14ac:dyDescent="0.25">
      <c r="A33" s="26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0"/>
      <c r="AS33" s="48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50"/>
      <c r="BT33" s="58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60"/>
      <c r="CL33" s="77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9"/>
      <c r="DE33" s="31"/>
    </row>
    <row r="34" spans="1:109" ht="15.75" customHeight="1" x14ac:dyDescent="0.25">
      <c r="A34" s="32" t="s">
        <v>27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1"/>
    </row>
    <row r="35" spans="1:109" ht="1.5" hidden="1" customHeight="1" x14ac:dyDescent="0.25">
      <c r="A35" s="4"/>
      <c r="B35" s="37" t="s">
        <v>28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8"/>
      <c r="AS35" s="4"/>
      <c r="AT35" s="1"/>
      <c r="AU35" s="2"/>
      <c r="AV35" s="2"/>
      <c r="AW35" s="2">
        <v>0</v>
      </c>
      <c r="AX35" s="2"/>
      <c r="AY35" s="2"/>
      <c r="AZ35" s="27"/>
      <c r="BA35" s="53" t="s">
        <v>24</v>
      </c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4"/>
      <c r="BT35" s="55">
        <f>'[1]оплата труда'!M136</f>
        <v>0</v>
      </c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7"/>
      <c r="CL35" s="55" t="e">
        <f>BT35/('[1]хар-ка по 75-му'!E45+'[1]хар-ка по 75-му'!G35)/12</f>
        <v>#REF!</v>
      </c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7"/>
      <c r="DE35" s="31"/>
    </row>
    <row r="36" spans="1:109" ht="15.75" hidden="1" x14ac:dyDescent="0.25">
      <c r="A36" s="2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AS36" s="48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50"/>
      <c r="BT36" s="58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60"/>
      <c r="CL36" s="58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60"/>
      <c r="DE36" s="31"/>
    </row>
    <row r="37" spans="1:109" ht="15.75" customHeight="1" x14ac:dyDescent="0.25">
      <c r="A37" s="4"/>
      <c r="B37" s="37" t="s">
        <v>29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AS37" s="4"/>
      <c r="AT37" s="41">
        <v>2</v>
      </c>
      <c r="AU37" s="41"/>
      <c r="AV37" s="41"/>
      <c r="AW37" s="41"/>
      <c r="AX37" s="41"/>
      <c r="AY37" s="41"/>
      <c r="AZ37" s="27"/>
      <c r="BA37" s="53" t="s">
        <v>24</v>
      </c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4"/>
      <c r="BT37" s="55">
        <f>'[1]оплата труда'!M153+'[1]Охрана труда'!F93+[1]материалы!I120</f>
        <v>37903.167852235551</v>
      </c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7"/>
      <c r="CL37" s="55">
        <v>1.0900000000000001</v>
      </c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7"/>
      <c r="DE37" s="31"/>
    </row>
    <row r="38" spans="1:109" ht="15.75" x14ac:dyDescent="0.25">
      <c r="A38" s="26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0"/>
      <c r="AS38" s="48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50"/>
      <c r="BT38" s="58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60"/>
      <c r="CL38" s="58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60"/>
      <c r="DE38" s="31"/>
    </row>
    <row r="39" spans="1:109" ht="15.75" customHeight="1" x14ac:dyDescent="0.25">
      <c r="A39" s="4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8"/>
      <c r="AS39" s="4"/>
      <c r="AT39" s="37" t="s">
        <v>31</v>
      </c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8"/>
      <c r="BT39" s="55">
        <f>'[1]оплата труда'!M161+[1]материалы!H128+'[1]Охрана труда'!F87*'[1]перечень по 75-му'!DK16</f>
        <v>3499.2986349680409</v>
      </c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7"/>
      <c r="CL39" s="55">
        <v>0.1</v>
      </c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7"/>
      <c r="DE39" s="31"/>
    </row>
    <row r="40" spans="1:109" ht="15.75" x14ac:dyDescent="0.25">
      <c r="A40" s="21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7"/>
      <c r="AS40" s="21"/>
      <c r="AT40" s="3" t="s">
        <v>32</v>
      </c>
      <c r="AU40" s="3"/>
      <c r="AV40" s="3"/>
      <c r="AW40" s="3"/>
      <c r="AX40" s="3"/>
      <c r="AY40" s="3"/>
      <c r="AZ40" s="20"/>
      <c r="BA40" s="22"/>
      <c r="BB40" s="22"/>
      <c r="BC40" s="22"/>
      <c r="BD40" s="22"/>
      <c r="BE40" s="46">
        <v>3</v>
      </c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23"/>
      <c r="BT40" s="68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70"/>
      <c r="CL40" s="68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70"/>
      <c r="DE40" s="31"/>
    </row>
    <row r="41" spans="1:109" ht="15" customHeight="1" x14ac:dyDescent="0.25">
      <c r="A41" s="26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40"/>
      <c r="AS41" s="17"/>
      <c r="AT41" s="39" t="s">
        <v>33</v>
      </c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40"/>
      <c r="BT41" s="58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60"/>
      <c r="CL41" s="58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60"/>
      <c r="DE41" s="31"/>
    </row>
    <row r="42" spans="1:109" ht="15.75" hidden="1" customHeight="1" x14ac:dyDescent="0.25">
      <c r="A42" s="5"/>
      <c r="B42" s="37" t="s">
        <v>34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8"/>
      <c r="AS42" s="21"/>
      <c r="AT42" s="80">
        <v>1</v>
      </c>
      <c r="AU42" s="80"/>
      <c r="AV42" s="80"/>
      <c r="AW42" s="80"/>
      <c r="AX42" s="80"/>
      <c r="AY42" s="80"/>
      <c r="AZ42" s="24"/>
      <c r="BA42" s="6" t="s">
        <v>24</v>
      </c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5"/>
      <c r="BT42" s="55">
        <v>0</v>
      </c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7"/>
      <c r="CL42" s="55" t="e">
        <f>BT42/('[1]хар-ка по 75-му'!E45+'[1]хар-ка по 75-му'!G35+'[1]хар-ка по 75-му'!E30)/12</f>
        <v>#REF!</v>
      </c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7"/>
      <c r="DE42" s="31"/>
    </row>
    <row r="43" spans="1:109" ht="15.75" hidden="1" x14ac:dyDescent="0.25">
      <c r="A43" s="5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AS43" s="21"/>
      <c r="AT43" s="13"/>
      <c r="AU43" s="13"/>
      <c r="AV43" s="13"/>
      <c r="AW43" s="13"/>
      <c r="AX43" s="13"/>
      <c r="AY43" s="13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5"/>
      <c r="BT43" s="58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60"/>
      <c r="CL43" s="58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60"/>
      <c r="DE43" s="31"/>
    </row>
    <row r="44" spans="1:109" ht="15.75" hidden="1" customHeight="1" x14ac:dyDescent="0.25">
      <c r="A44" s="4"/>
      <c r="B44" s="37" t="s">
        <v>35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8"/>
      <c r="AS44" s="4"/>
      <c r="AT44" s="41">
        <v>0</v>
      </c>
      <c r="AU44" s="41"/>
      <c r="AV44" s="41"/>
      <c r="AW44" s="41"/>
      <c r="AX44" s="41"/>
      <c r="AY44" s="41"/>
      <c r="AZ44" s="27"/>
      <c r="BA44" s="53" t="s">
        <v>36</v>
      </c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4"/>
      <c r="BT44" s="55">
        <v>0</v>
      </c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7"/>
      <c r="CL44" s="55" t="e">
        <f>BT44/('[1]хар-ка по 75-му'!E45+'[1]хар-ка по 75-му'!E30+'[1]хар-ка по 75-му'!G35)/12</f>
        <v>#REF!</v>
      </c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7"/>
      <c r="DE44" s="31"/>
    </row>
    <row r="45" spans="1:109" ht="15.75" hidden="1" x14ac:dyDescent="0.25">
      <c r="A45" s="26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40"/>
      <c r="AS45" s="48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50"/>
      <c r="BT45" s="58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60"/>
      <c r="CL45" s="58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60"/>
      <c r="DE45" s="31"/>
    </row>
    <row r="46" spans="1:109" ht="15.75" customHeight="1" x14ac:dyDescent="0.25">
      <c r="A46" s="32" t="s">
        <v>37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1"/>
    </row>
    <row r="47" spans="1:109" ht="15.75" customHeight="1" x14ac:dyDescent="0.25">
      <c r="A47" s="4"/>
      <c r="B47" s="37" t="s">
        <v>38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  <c r="AS47" s="4"/>
      <c r="AT47" s="37" t="s">
        <v>39</v>
      </c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8"/>
      <c r="BT47" s="55">
        <f>'[1]оплата труда'!M217+'[1]Охрана труда'!F239+[1]материалы!H165</f>
        <v>6880.8920107023023</v>
      </c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7"/>
      <c r="CL47" s="55">
        <v>0.2</v>
      </c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7"/>
      <c r="DE47" s="31"/>
    </row>
    <row r="48" spans="1:109" ht="15.75" x14ac:dyDescent="0.25">
      <c r="A48" s="21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7"/>
      <c r="AS48" s="21"/>
      <c r="AT48" s="3" t="s">
        <v>40</v>
      </c>
      <c r="AU48" s="3"/>
      <c r="AV48" s="3"/>
      <c r="AW48" s="3"/>
      <c r="AX48" s="3"/>
      <c r="AY48" s="3"/>
      <c r="AZ48" s="20"/>
      <c r="BA48" s="22"/>
      <c r="BB48" s="22"/>
      <c r="BC48" s="22"/>
      <c r="BD48" s="22"/>
      <c r="BE48" s="46">
        <v>0</v>
      </c>
      <c r="BF48" s="46"/>
      <c r="BG48" s="46"/>
      <c r="BH48" s="46"/>
      <c r="BI48" s="46"/>
      <c r="BJ48" s="46"/>
      <c r="BK48" s="22"/>
      <c r="BL48" s="22" t="s">
        <v>41</v>
      </c>
      <c r="BM48" s="1"/>
      <c r="BN48" s="22"/>
      <c r="BO48" s="22"/>
      <c r="BP48" s="22"/>
      <c r="BQ48" s="22"/>
      <c r="BR48" s="22"/>
      <c r="BS48" s="23"/>
      <c r="BT48" s="68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70"/>
      <c r="CL48" s="68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70"/>
      <c r="DE48" s="31"/>
    </row>
    <row r="49" spans="1:109" ht="15.75" customHeight="1" x14ac:dyDescent="0.25">
      <c r="A49" s="21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7"/>
      <c r="AS49" s="21"/>
      <c r="AT49" s="66" t="s">
        <v>42</v>
      </c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7"/>
      <c r="BT49" s="68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70"/>
      <c r="CL49" s="68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70"/>
      <c r="DE49" s="31"/>
    </row>
    <row r="50" spans="1:109" ht="15.75" x14ac:dyDescent="0.25">
      <c r="A50" s="21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7"/>
      <c r="AS50" s="21"/>
      <c r="AT50" s="46">
        <v>0</v>
      </c>
      <c r="AU50" s="46"/>
      <c r="AV50" s="46"/>
      <c r="AW50" s="46"/>
      <c r="AX50" s="46"/>
      <c r="AY50" s="46"/>
      <c r="AZ50" s="20"/>
      <c r="BA50" s="62" t="s">
        <v>43</v>
      </c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3"/>
      <c r="BT50" s="68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70"/>
      <c r="CL50" s="68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70"/>
      <c r="DE50" s="31"/>
    </row>
    <row r="51" spans="1:109" ht="15.75" customHeight="1" x14ac:dyDescent="0.25">
      <c r="A51" s="21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7"/>
      <c r="AS51" s="21"/>
      <c r="AT51" s="66" t="s">
        <v>44</v>
      </c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7"/>
      <c r="BT51" s="68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70"/>
      <c r="CL51" s="68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70"/>
      <c r="DE51" s="31"/>
    </row>
    <row r="52" spans="1:109" ht="15.75" x14ac:dyDescent="0.25">
      <c r="A52" s="21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7"/>
      <c r="AS52" s="21"/>
      <c r="AT52" s="46">
        <v>2</v>
      </c>
      <c r="AU52" s="46"/>
      <c r="AV52" s="46"/>
      <c r="AW52" s="46"/>
      <c r="AX52" s="46"/>
      <c r="AY52" s="46"/>
      <c r="AZ52" s="20"/>
      <c r="BA52" s="62" t="s">
        <v>24</v>
      </c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3"/>
      <c r="BT52" s="68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70"/>
      <c r="CL52" s="68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70"/>
      <c r="DE52" s="31"/>
    </row>
    <row r="53" spans="1:109" ht="9.75" customHeight="1" x14ac:dyDescent="0.25">
      <c r="A53" s="26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17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4"/>
      <c r="BT53" s="58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60"/>
      <c r="CL53" s="58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60"/>
      <c r="DE53" s="31"/>
    </row>
    <row r="54" spans="1:109" ht="15.75" hidden="1" customHeight="1" x14ac:dyDescent="0.25">
      <c r="A54" s="26"/>
      <c r="B54" s="37" t="s">
        <v>45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8"/>
      <c r="AS54" s="4"/>
      <c r="AT54" s="7" t="s">
        <v>26</v>
      </c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8"/>
      <c r="BT54" s="55">
        <f>'[1]оплата труда'!M227+'[1]Охрана труда'!F240+[1]материалы!H175</f>
        <v>0</v>
      </c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7"/>
      <c r="CL54" s="55" t="e">
        <f>BT54/('[1]хар-ка по 75-му'!E45+'[1]хар-ка по 75-му'!G35+'[1]хар-ка по 75-му'!E30)/12</f>
        <v>#REF!</v>
      </c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7"/>
      <c r="DE54" s="31"/>
    </row>
    <row r="55" spans="1:109" ht="15.75" hidden="1" x14ac:dyDescent="0.25">
      <c r="A55" s="26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40"/>
      <c r="AS55" s="48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50"/>
      <c r="BT55" s="58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60"/>
      <c r="CL55" s="58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60"/>
      <c r="DE55" s="31"/>
    </row>
    <row r="56" spans="1:109" ht="15.75" customHeight="1" x14ac:dyDescent="0.25">
      <c r="A56" s="5"/>
      <c r="B56" s="37" t="s">
        <v>46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8"/>
      <c r="AS56" s="9" t="s">
        <v>26</v>
      </c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10"/>
      <c r="BT56" s="56">
        <f>'[1]оплата труда'!M237+'[1]оплата труда'!M242+'[1]оплата труда'!M253+'[1]оплата труда'!M260+'[1]оплата труда'!M270+'[1]Охрана труда'!F241+[1]материалы!H198</f>
        <v>16441.069650110298</v>
      </c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7"/>
      <c r="CL56" s="55">
        <v>0.47</v>
      </c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7"/>
      <c r="DE56" s="31"/>
    </row>
    <row r="57" spans="1:109" ht="15.75" x14ac:dyDescent="0.25">
      <c r="A57" s="5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0"/>
      <c r="AS57" s="45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7"/>
      <c r="BT57" s="58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60"/>
      <c r="CL57" s="58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60"/>
      <c r="DE57" s="31"/>
    </row>
    <row r="58" spans="1:109" ht="15.75" hidden="1" customHeight="1" x14ac:dyDescent="0.25">
      <c r="A58" s="5"/>
      <c r="B58" s="37" t="s">
        <v>47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8"/>
      <c r="AS58" s="71" t="s">
        <v>26</v>
      </c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3"/>
      <c r="BT58" s="55">
        <f>('[1]оплата труда'!M281+'[1]оплата труда'!M291+[1]материалы!H212+'[1]Охрана труда'!F242)</f>
        <v>0</v>
      </c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7"/>
      <c r="CL58" s="55" t="e">
        <f>BT58/('[1]хар-ка по 75-му'!E45+'[1]хар-ка по 75-му'!G35+'[1]хар-ка по 75-му'!E30)/12</f>
        <v>#REF!</v>
      </c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7"/>
      <c r="DE58" s="31"/>
    </row>
    <row r="59" spans="1:109" ht="15.75" hidden="1" x14ac:dyDescent="0.25">
      <c r="A59" s="5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40"/>
      <c r="AS59" s="48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50"/>
      <c r="BT59" s="58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60"/>
      <c r="CL59" s="58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60"/>
      <c r="DE59" s="31"/>
    </row>
    <row r="60" spans="1:109" ht="15.75" customHeight="1" x14ac:dyDescent="0.25">
      <c r="A60" s="5"/>
      <c r="B60" s="37" t="s">
        <v>48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8"/>
      <c r="AS60" s="71" t="s">
        <v>26</v>
      </c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3"/>
      <c r="BT60" s="55">
        <f>'[1]оплата труда'!M323+'[1]Охрана труда'!F243+[1]материалы!H230</f>
        <v>8325.7701285354706</v>
      </c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7"/>
      <c r="CL60" s="55">
        <v>0.24</v>
      </c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7"/>
      <c r="DE60" s="31"/>
    </row>
    <row r="61" spans="1:109" ht="15.75" x14ac:dyDescent="0.25">
      <c r="A61" s="5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  <c r="AS61" s="61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3"/>
      <c r="BT61" s="58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60"/>
      <c r="CL61" s="58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60"/>
      <c r="DE61" s="31"/>
    </row>
    <row r="62" spans="1:109" ht="15.75" customHeight="1" x14ac:dyDescent="0.25">
      <c r="A62" s="5"/>
      <c r="B62" s="37" t="s">
        <v>49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71" t="s">
        <v>26</v>
      </c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3"/>
      <c r="BT62" s="56">
        <f>'[1]оплата труда'!M337+'[1]Охрана труда'!F244+[1]материалы!H239</f>
        <v>6480.1295219626072</v>
      </c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7"/>
      <c r="CL62" s="55">
        <v>0.19</v>
      </c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7"/>
      <c r="DE62" s="31"/>
    </row>
    <row r="63" spans="1:109" ht="15.75" x14ac:dyDescent="0.25">
      <c r="A63" s="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81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3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60"/>
      <c r="CL63" s="58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60"/>
      <c r="DE63" s="31"/>
    </row>
    <row r="64" spans="1:109" ht="15.75" customHeight="1" x14ac:dyDescent="0.25">
      <c r="A64" s="1"/>
      <c r="B64" s="37" t="str">
        <f>'[1]оплата труда'!A339</f>
        <v>23. Устранение засоров внутренних канализационных трубопроводов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71" t="s">
        <v>26</v>
      </c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3"/>
      <c r="BT64" s="56">
        <f>'[1]оплата труда'!M345+'[1]Охрана труда'!F245+[1]материалы!H245</f>
        <v>2199.3769100409509</v>
      </c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7"/>
      <c r="CL64" s="55">
        <v>0.06</v>
      </c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7"/>
      <c r="DE64" s="31"/>
    </row>
    <row r="65" spans="1:109" ht="15" customHeight="1" x14ac:dyDescent="0.25">
      <c r="A65" s="11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81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3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60"/>
      <c r="CL65" s="58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60"/>
      <c r="DE65" s="31"/>
    </row>
    <row r="66" spans="1:109" ht="15.75" hidden="1" customHeight="1" x14ac:dyDescent="0.25">
      <c r="A66" s="12"/>
      <c r="B66" s="34" t="str">
        <f>'[1]оплата труда'!A347</f>
        <v xml:space="preserve">24. Притирка  запорной  арматуры без снятия с места в системе отопления         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71" t="s">
        <v>26</v>
      </c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3"/>
      <c r="BT66" s="56">
        <v>0</v>
      </c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7"/>
      <c r="CL66" s="55" t="e">
        <f>BT66/('[1]хар-ка по 75-му'!E45+'[1]хар-ка по 75-му'!G35+'[1]хар-ка по 75-му'!E30)/12</f>
        <v>#REF!</v>
      </c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7"/>
      <c r="DE66" s="31"/>
    </row>
    <row r="67" spans="1:109" ht="15.75" hidden="1" x14ac:dyDescent="0.25">
      <c r="A67" s="1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45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7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60"/>
      <c r="CL67" s="58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60"/>
      <c r="DE67" s="31"/>
    </row>
    <row r="68" spans="1:109" ht="15.75" hidden="1" customHeight="1" x14ac:dyDescent="0.25">
      <c r="A68" s="12"/>
      <c r="B68" s="34" t="str">
        <f>'[1]оплата труда'!A356</f>
        <v xml:space="preserve">25. Укрепление крючков для  труб и приборов центрального отопления. 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84" t="s">
        <v>26</v>
      </c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6"/>
      <c r="BT68" s="55">
        <v>0</v>
      </c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7"/>
      <c r="CL68" s="55" t="e">
        <f>BT68/('[1]хар-ка по 75-му'!$E$45+'[1]хар-ка по 75-му'!G35+'[1]хар-ка по 75-му'!E30)/12</f>
        <v>#REF!</v>
      </c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7"/>
      <c r="DE68" s="31"/>
    </row>
    <row r="69" spans="1:109" ht="15.75" hidden="1" x14ac:dyDescent="0.25">
      <c r="A69" s="1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87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9"/>
      <c r="BT69" s="58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60"/>
      <c r="CL69" s="58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60"/>
      <c r="DE69" s="31"/>
    </row>
    <row r="70" spans="1:109" ht="15.75" customHeight="1" x14ac:dyDescent="0.25">
      <c r="A70" s="12"/>
      <c r="B70" s="34" t="str">
        <f>'[1]оплата труда'!A364</f>
        <v>26. Ликвидация воздушных пробок в системе отопления в стояке.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84" t="s">
        <v>26</v>
      </c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6"/>
      <c r="BT70" s="55">
        <f>'[1]оплата труда'!M369+'[1]Охрана труда'!F248+[1]материалы!C261</f>
        <v>1345.3694201695623</v>
      </c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7"/>
      <c r="CL70" s="55">
        <v>0.04</v>
      </c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7"/>
      <c r="DE70" s="31"/>
    </row>
    <row r="71" spans="1:109" ht="15.75" x14ac:dyDescent="0.25">
      <c r="A71" s="1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87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9"/>
      <c r="BT71" s="58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60"/>
      <c r="CL71" s="58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60"/>
      <c r="DE71" s="31"/>
    </row>
    <row r="72" spans="1:109" ht="15.75" customHeight="1" x14ac:dyDescent="0.25">
      <c r="A72" s="12"/>
      <c r="B72" s="34" t="str">
        <f>'[1]оплата труда'!A372</f>
        <v xml:space="preserve">27. Восстановление    разрушенной тепловой изоляции   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84" t="s">
        <v>26</v>
      </c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6"/>
      <c r="BT72" s="55">
        <f>'[1]оплата труда'!M379+'[1]Охрана труда'!F249+[1]материалы!H268</f>
        <v>5458.883291996588</v>
      </c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7"/>
      <c r="CL72" s="55">
        <v>0.16</v>
      </c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7"/>
      <c r="DE72" s="31"/>
    </row>
    <row r="73" spans="1:109" ht="15.75" x14ac:dyDescent="0.25">
      <c r="A73" s="1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87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9"/>
      <c r="BT73" s="58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60"/>
      <c r="CL73" s="58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60"/>
      <c r="DE73" s="31"/>
    </row>
    <row r="74" spans="1:109" ht="15.75" customHeight="1" x14ac:dyDescent="0.25">
      <c r="A74" s="12"/>
      <c r="B74" s="34" t="str">
        <f>'[1]оплата труда'!A381</f>
        <v xml:space="preserve">28. Осмотр системы  центрального отопления  (квартирные устройства)  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84" t="s">
        <v>26</v>
      </c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6"/>
      <c r="BT74" s="55">
        <f>'[1]оплата труда'!M386+'[1]Охрана труда'!F250+[1]материалы!C271</f>
        <v>4548.9867969427687</v>
      </c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7"/>
      <c r="CL74" s="55">
        <v>0.13</v>
      </c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7"/>
      <c r="DE74" s="31"/>
    </row>
    <row r="75" spans="1:109" ht="15.75" x14ac:dyDescent="0.25">
      <c r="A75" s="5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87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9"/>
      <c r="BT75" s="58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60"/>
      <c r="CL75" s="58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60"/>
      <c r="DE75" s="31"/>
    </row>
    <row r="76" spans="1:109" ht="15.75" customHeight="1" x14ac:dyDescent="0.25">
      <c r="A76" s="5"/>
      <c r="B76" s="37" t="str">
        <f>'[1]оплата труда'!A388</f>
        <v xml:space="preserve">29.Проверка устройств отопления в чердачных и подвальных помещениях.       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AS76" s="84" t="s">
        <v>26</v>
      </c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6"/>
      <c r="BT76" s="55">
        <f>'[1]оплата труда'!M394+'[1]Охрана труда'!F251+[1]материалы!C274</f>
        <v>507.96310800023241</v>
      </c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7"/>
      <c r="CL76" s="55">
        <v>0.01</v>
      </c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7"/>
      <c r="DE76" s="31"/>
    </row>
    <row r="77" spans="1:109" ht="15.75" x14ac:dyDescent="0.25">
      <c r="A77" s="5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40"/>
      <c r="AS77" s="87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9"/>
      <c r="BT77" s="58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60"/>
      <c r="CL77" s="58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60"/>
      <c r="DE77" s="31"/>
    </row>
    <row r="78" spans="1:109" ht="15.75" hidden="1" customHeight="1" x14ac:dyDescent="0.25">
      <c r="A78" s="5"/>
      <c r="B78" s="37" t="str">
        <f>'[1]оплата труда'!A396</f>
        <v>30. Смена отдельных участков трубопроводов из стальных и водо-газопроводных неоцинкованных труб (отопление)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8"/>
      <c r="AS78" s="84" t="s">
        <v>26</v>
      </c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6"/>
      <c r="BT78" s="55">
        <f>'[1]оплата труда'!M404+'[1]Охрана труда'!F252+[1]материалы!H287</f>
        <v>0</v>
      </c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7"/>
      <c r="CL78" s="55" t="e">
        <f>BT78/('[1]хар-ка по 75-му'!$E$45+'[1]хар-ка по 75-му'!G35+'[1]хар-ка по 75-му'!E30)/12</f>
        <v>#REF!</v>
      </c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7"/>
      <c r="DE78" s="31"/>
    </row>
    <row r="79" spans="1:109" ht="15.75" hidden="1" x14ac:dyDescent="0.25">
      <c r="A79" s="5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40"/>
      <c r="AS79" s="87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9"/>
      <c r="BT79" s="58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60"/>
      <c r="CL79" s="58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60"/>
      <c r="DE79" s="31"/>
    </row>
    <row r="80" spans="1:109" ht="15.75" customHeight="1" x14ac:dyDescent="0.25">
      <c r="A80" s="5"/>
      <c r="B80" s="37" t="str">
        <f>'[1]оплата труда'!A407</f>
        <v xml:space="preserve">31. Замена  неисправных  участков электрической сети здания    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8"/>
      <c r="AS80" s="84" t="s">
        <v>26</v>
      </c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6"/>
      <c r="BT80" s="55">
        <f>'[1]оплата труда'!M414+'[1]Охрана труда'!F253+[1]материалы!H296</f>
        <v>1197.763145209743</v>
      </c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7"/>
      <c r="CL80" s="55">
        <v>0.03</v>
      </c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7"/>
      <c r="DE80" s="31"/>
    </row>
    <row r="81" spans="1:110" ht="15.75" x14ac:dyDescent="0.25">
      <c r="A81" s="5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40"/>
      <c r="AS81" s="87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9"/>
      <c r="BT81" s="58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60"/>
      <c r="CL81" s="58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60"/>
      <c r="DE81" s="31"/>
    </row>
    <row r="82" spans="1:110" ht="15.75" customHeight="1" x14ac:dyDescent="0.25">
      <c r="A82" s="5"/>
      <c r="B82" s="37" t="str">
        <f>'[1]оплата труда'!A417</f>
        <v>32. Ремонт щитов.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AS82" s="84" t="s">
        <v>26</v>
      </c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6"/>
      <c r="BT82" s="55">
        <f>'[1]оплата труда'!M423+'[1]Охрана труда'!F254+[1]материалы!H311</f>
        <v>10542.630220699459</v>
      </c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7"/>
      <c r="CL82" s="55">
        <v>0.3</v>
      </c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7"/>
      <c r="DE82" s="31"/>
    </row>
    <row r="83" spans="1:110" ht="15.75" x14ac:dyDescent="0.25">
      <c r="A83" s="5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AS83" s="87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9"/>
      <c r="BT83" s="58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60"/>
      <c r="CL83" s="58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60"/>
      <c r="DE83" s="31"/>
    </row>
    <row r="84" spans="1:110" ht="15.75" customHeight="1" x14ac:dyDescent="0.25">
      <c r="A84" s="5"/>
      <c r="B84" s="39" t="s">
        <v>50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40"/>
      <c r="AS84" s="17"/>
      <c r="AT84" s="91" t="s">
        <v>51</v>
      </c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2"/>
      <c r="BT84" s="58">
        <v>45537.41</v>
      </c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60"/>
      <c r="CL84" s="58">
        <v>1.31</v>
      </c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60"/>
      <c r="DE84" s="31"/>
    </row>
    <row r="85" spans="1:110" ht="12" hidden="1" customHeight="1" x14ac:dyDescent="0.25">
      <c r="A85" s="4"/>
      <c r="B85" s="37" t="s">
        <v>52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8"/>
      <c r="AS85" s="4"/>
      <c r="AT85" s="41">
        <v>0</v>
      </c>
      <c r="AU85" s="41"/>
      <c r="AV85" s="41"/>
      <c r="AW85" s="41"/>
      <c r="AX85" s="41"/>
      <c r="AY85" s="41"/>
      <c r="AZ85" s="27"/>
      <c r="BA85" s="53" t="s">
        <v>24</v>
      </c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4"/>
      <c r="BT85" s="55">
        <f>CL85*'[1]хар-ка по 75-му'!E45*12*AT85</f>
        <v>0</v>
      </c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7"/>
      <c r="CL85" s="55">
        <f>5/12*AT85</f>
        <v>0</v>
      </c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7"/>
      <c r="DE85" s="31"/>
    </row>
    <row r="86" spans="1:110" ht="12" hidden="1" customHeight="1" x14ac:dyDescent="0.25">
      <c r="A86" s="26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AS86" s="48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50"/>
      <c r="BT86" s="58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60"/>
      <c r="CL86" s="58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60"/>
      <c r="DE86" s="31"/>
    </row>
    <row r="87" spans="1:110" ht="12.75" hidden="1" customHeight="1" x14ac:dyDescent="0.25">
      <c r="A87" s="4"/>
      <c r="B87" s="37" t="s">
        <v>53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8"/>
      <c r="AS87" s="4"/>
      <c r="AT87" s="41">
        <v>0</v>
      </c>
      <c r="AU87" s="41"/>
      <c r="AV87" s="41"/>
      <c r="AW87" s="41"/>
      <c r="AX87" s="41"/>
      <c r="AY87" s="41"/>
      <c r="AZ87" s="27"/>
      <c r="BA87" s="53" t="s">
        <v>24</v>
      </c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4"/>
      <c r="BT87" s="55">
        <f>CL87*'[1]хар-ка по 75-му'!E45*12</f>
        <v>0</v>
      </c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7"/>
      <c r="CL87" s="90">
        <v>0</v>
      </c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31"/>
    </row>
    <row r="88" spans="1:110" ht="16.5" hidden="1" customHeight="1" x14ac:dyDescent="0.25">
      <c r="A88" s="2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AS88" s="48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50"/>
      <c r="BT88" s="58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6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31"/>
    </row>
    <row r="89" spans="1:110" ht="12.75" hidden="1" customHeight="1" x14ac:dyDescent="0.25">
      <c r="A89" s="26"/>
      <c r="B89" s="100" t="s">
        <v>54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1"/>
      <c r="AS89" s="17"/>
      <c r="AT89" s="18"/>
      <c r="AU89" s="18"/>
      <c r="AV89" s="18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9"/>
      <c r="BT89" s="97"/>
      <c r="BU89" s="98"/>
      <c r="BV89" s="98"/>
      <c r="BW89" s="98"/>
      <c r="BX89" s="98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8"/>
      <c r="CJ89" s="98"/>
      <c r="CK89" s="99"/>
      <c r="CL89" s="58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60"/>
      <c r="DE89" s="31"/>
    </row>
    <row r="90" spans="1:110" ht="15.75" customHeight="1" x14ac:dyDescent="0.25">
      <c r="A90" s="26"/>
      <c r="B90" s="35" t="s">
        <v>55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1"/>
      <c r="AS90" s="33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102"/>
      <c r="BT90" s="97">
        <f>BT10+BT12+BT14+BT18+BT16+BT21+BT23+BT25+BT27+BT30+BT32+BT35+BT37+BT39+BT42+BT44+BT47+BT54+BT56+BT58+BT60+BT62+BT64+BT66+BT68+BT70+BT72+BT74+BT76+BT78+BT80+BT82+BT84+BT85+BT87+BT89</f>
        <v>357831.02115307515</v>
      </c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9"/>
      <c r="CL90" s="97">
        <f>CL84+CL82+CL80+CL76+CL74+CL72+CL70+CL64+CL62+CL60+CL56+CL47+CL39+CL37+CL32+CL27+CL25+CL23+CL21+CL16+CL10</f>
        <v>10.31</v>
      </c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9"/>
      <c r="DE90" s="31"/>
      <c r="DF90" s="31"/>
    </row>
    <row r="91" spans="1:110" ht="15.75" customHeight="1" x14ac:dyDescent="0.25">
      <c r="A91" s="32" t="s">
        <v>56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1"/>
    </row>
    <row r="92" spans="1:110" ht="15.75" x14ac:dyDescent="0.25">
      <c r="A92" s="93" t="s">
        <v>57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5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96"/>
      <c r="BT92" s="97">
        <f>BT90*0.12</f>
        <v>42939.722538369017</v>
      </c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CG92" s="98"/>
      <c r="CH92" s="98"/>
      <c r="CI92" s="98"/>
      <c r="CJ92" s="98"/>
      <c r="CK92" s="99"/>
      <c r="CL92" s="97">
        <f>CL90*0.12</f>
        <v>1.2372000000000001</v>
      </c>
      <c r="CM92" s="98"/>
      <c r="CN92" s="98"/>
      <c r="CO92" s="98"/>
      <c r="CP92" s="98"/>
      <c r="CQ92" s="98"/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9"/>
      <c r="DE92" s="31"/>
    </row>
    <row r="93" spans="1:110" ht="15.75" x14ac:dyDescent="0.25">
      <c r="A93" s="95" t="s">
        <v>58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96"/>
      <c r="DE93" s="31"/>
    </row>
    <row r="94" spans="1:110" ht="15.75" x14ac:dyDescent="0.25">
      <c r="A94" s="93" t="s">
        <v>59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0">
        <f>BT92+BT90</f>
        <v>400770.74369144416</v>
      </c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>
        <f>CL90+CL92</f>
        <v>11.5472</v>
      </c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31"/>
    </row>
    <row r="95" spans="1:11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31"/>
    </row>
  </sheetData>
  <mergeCells count="215">
    <mergeCell ref="A94:AR94"/>
    <mergeCell ref="AS94:BS94"/>
    <mergeCell ref="BT94:CK94"/>
    <mergeCell ref="CL94:DD94"/>
    <mergeCell ref="AW89:BH89"/>
    <mergeCell ref="A91:DD91"/>
    <mergeCell ref="A92:AR92"/>
    <mergeCell ref="AS92:BS92"/>
    <mergeCell ref="BT92:CK92"/>
    <mergeCell ref="CL92:DD92"/>
    <mergeCell ref="A93:DD93"/>
    <mergeCell ref="B89:AR89"/>
    <mergeCell ref="BT89:CK89"/>
    <mergeCell ref="CL89:DD89"/>
    <mergeCell ref="B90:AR90"/>
    <mergeCell ref="AS90:BS90"/>
    <mergeCell ref="BT90:CK90"/>
    <mergeCell ref="CL90:DD90"/>
    <mergeCell ref="B87:AR88"/>
    <mergeCell ref="AT87:AY87"/>
    <mergeCell ref="BA87:BS87"/>
    <mergeCell ref="BT87:CK88"/>
    <mergeCell ref="CL87:DD88"/>
    <mergeCell ref="AS88:BS88"/>
    <mergeCell ref="B84:AR84"/>
    <mergeCell ref="AT84:BS84"/>
    <mergeCell ref="BT84:CK84"/>
    <mergeCell ref="CL84:DD84"/>
    <mergeCell ref="B85:AR86"/>
    <mergeCell ref="AT85:AY85"/>
    <mergeCell ref="BA85:BS85"/>
    <mergeCell ref="BT85:CK86"/>
    <mergeCell ref="CL85:DD86"/>
    <mergeCell ref="AS86:BS86"/>
    <mergeCell ref="B80:AR81"/>
    <mergeCell ref="AS80:BS80"/>
    <mergeCell ref="BT80:CK81"/>
    <mergeCell ref="CL80:DD81"/>
    <mergeCell ref="AS81:BS81"/>
    <mergeCell ref="B82:AR83"/>
    <mergeCell ref="AS82:BS82"/>
    <mergeCell ref="BT82:CK83"/>
    <mergeCell ref="CL82:DD83"/>
    <mergeCell ref="AS83:BS83"/>
    <mergeCell ref="B76:AR77"/>
    <mergeCell ref="AS76:BS76"/>
    <mergeCell ref="BT76:CK77"/>
    <mergeCell ref="CL76:DD77"/>
    <mergeCell ref="AS77:BS77"/>
    <mergeCell ref="B78:AR79"/>
    <mergeCell ref="AS78:BS78"/>
    <mergeCell ref="BT78:CK79"/>
    <mergeCell ref="CL78:DD79"/>
    <mergeCell ref="AS79:BS79"/>
    <mergeCell ref="B72:AR73"/>
    <mergeCell ref="AS72:BS72"/>
    <mergeCell ref="BT72:CK73"/>
    <mergeCell ref="CL72:DD73"/>
    <mergeCell ref="AS73:BS73"/>
    <mergeCell ref="B74:AR75"/>
    <mergeCell ref="AS74:BS74"/>
    <mergeCell ref="BT74:CK75"/>
    <mergeCell ref="CL74:DD75"/>
    <mergeCell ref="AS75:BS75"/>
    <mergeCell ref="B68:AR69"/>
    <mergeCell ref="AS68:BS68"/>
    <mergeCell ref="BT68:CK69"/>
    <mergeCell ref="CL68:DD69"/>
    <mergeCell ref="AS69:BS69"/>
    <mergeCell ref="B70:AR71"/>
    <mergeCell ref="AS70:BS70"/>
    <mergeCell ref="BT70:CK71"/>
    <mergeCell ref="CL70:DD71"/>
    <mergeCell ref="AS71:BS71"/>
    <mergeCell ref="B64:AR65"/>
    <mergeCell ref="AS64:BS64"/>
    <mergeCell ref="BT64:CK65"/>
    <mergeCell ref="CL64:DD65"/>
    <mergeCell ref="AS65:BS65"/>
    <mergeCell ref="B66:AR67"/>
    <mergeCell ref="AS66:BS66"/>
    <mergeCell ref="BT66:CK67"/>
    <mergeCell ref="CL66:DD67"/>
    <mergeCell ref="AS67:BS67"/>
    <mergeCell ref="B60:AR61"/>
    <mergeCell ref="AS60:BS60"/>
    <mergeCell ref="BT60:CK61"/>
    <mergeCell ref="CL60:DD61"/>
    <mergeCell ref="AS61:BS61"/>
    <mergeCell ref="B62:AR63"/>
    <mergeCell ref="AS62:BS62"/>
    <mergeCell ref="BT62:CK63"/>
    <mergeCell ref="CL62:DD63"/>
    <mergeCell ref="AS63:BS63"/>
    <mergeCell ref="B56:AR57"/>
    <mergeCell ref="BT56:CK57"/>
    <mergeCell ref="CL56:DD57"/>
    <mergeCell ref="AS57:BS57"/>
    <mergeCell ref="B58:AR59"/>
    <mergeCell ref="AS58:BS58"/>
    <mergeCell ref="BT58:CK59"/>
    <mergeCell ref="CL58:DD59"/>
    <mergeCell ref="AS59:BS59"/>
    <mergeCell ref="AT52:AY52"/>
    <mergeCell ref="BA52:BS52"/>
    <mergeCell ref="B54:AR55"/>
    <mergeCell ref="BT54:CK55"/>
    <mergeCell ref="CL54:DD55"/>
    <mergeCell ref="AS55:BS55"/>
    <mergeCell ref="A46:DD46"/>
    <mergeCell ref="B47:AR53"/>
    <mergeCell ref="AT47:BS47"/>
    <mergeCell ref="BT47:CK53"/>
    <mergeCell ref="CL47:DD53"/>
    <mergeCell ref="BE48:BJ48"/>
    <mergeCell ref="AT49:BS49"/>
    <mergeCell ref="AT50:AY50"/>
    <mergeCell ref="BA50:BS50"/>
    <mergeCell ref="AT51:BS51"/>
    <mergeCell ref="B42:AR43"/>
    <mergeCell ref="AT42:AY42"/>
    <mergeCell ref="BT42:CK43"/>
    <mergeCell ref="CL42:DD43"/>
    <mergeCell ref="B44:AR45"/>
    <mergeCell ref="AT44:AY44"/>
    <mergeCell ref="BA44:BS44"/>
    <mergeCell ref="BT44:CK45"/>
    <mergeCell ref="CL44:DD45"/>
    <mergeCell ref="AS45:BS45"/>
    <mergeCell ref="B39:AR41"/>
    <mergeCell ref="AT39:BS39"/>
    <mergeCell ref="BT39:CK41"/>
    <mergeCell ref="CL39:DD41"/>
    <mergeCell ref="BE40:BR40"/>
    <mergeCell ref="AT41:BS41"/>
    <mergeCell ref="B37:AR38"/>
    <mergeCell ref="AT37:AY37"/>
    <mergeCell ref="BA37:BS37"/>
    <mergeCell ref="BT37:CK38"/>
    <mergeCell ref="CL37:DD38"/>
    <mergeCell ref="AS38:BS38"/>
    <mergeCell ref="A34:DD34"/>
    <mergeCell ref="B35:AR36"/>
    <mergeCell ref="BA35:BS35"/>
    <mergeCell ref="BT35:CK36"/>
    <mergeCell ref="CL35:DD36"/>
    <mergeCell ref="AS36:BS36"/>
    <mergeCell ref="B30:AR31"/>
    <mergeCell ref="AT30:AY30"/>
    <mergeCell ref="BT30:CK31"/>
    <mergeCell ref="CL30:DD31"/>
    <mergeCell ref="AS31:BS31"/>
    <mergeCell ref="B32:AR33"/>
    <mergeCell ref="AS32:BS32"/>
    <mergeCell ref="BT32:CK33"/>
    <mergeCell ref="CL32:DD33"/>
    <mergeCell ref="AS33:BS33"/>
    <mergeCell ref="B27:AR29"/>
    <mergeCell ref="AT27:BS27"/>
    <mergeCell ref="BT27:CK29"/>
    <mergeCell ref="CL27:DD29"/>
    <mergeCell ref="BE28:BJ28"/>
    <mergeCell ref="AT29:BS29"/>
    <mergeCell ref="B23:AR24"/>
    <mergeCell ref="AT23:AY23"/>
    <mergeCell ref="BT23:CK24"/>
    <mergeCell ref="CL23:DD24"/>
    <mergeCell ref="AS24:BS24"/>
    <mergeCell ref="B25:AR26"/>
    <mergeCell ref="AT25:AY25"/>
    <mergeCell ref="BT25:CK26"/>
    <mergeCell ref="CL25:DD26"/>
    <mergeCell ref="AS26:BS26"/>
    <mergeCell ref="A18:AR19"/>
    <mergeCell ref="AT18:AY18"/>
    <mergeCell ref="BT18:CK19"/>
    <mergeCell ref="CL18:DD19"/>
    <mergeCell ref="A20:DD20"/>
    <mergeCell ref="B21:AR22"/>
    <mergeCell ref="AT21:AY21"/>
    <mergeCell ref="BT21:CK22"/>
    <mergeCell ref="CL21:DD22"/>
    <mergeCell ref="AS22:BS22"/>
    <mergeCell ref="B16:AR17"/>
    <mergeCell ref="AT16:AY16"/>
    <mergeCell ref="BA16:BS16"/>
    <mergeCell ref="BT16:CK17"/>
    <mergeCell ref="CL16:DD17"/>
    <mergeCell ref="AS17:BS17"/>
    <mergeCell ref="B12:AR13"/>
    <mergeCell ref="AT12:AY12"/>
    <mergeCell ref="BT12:CK13"/>
    <mergeCell ref="CL12:DD13"/>
    <mergeCell ref="AS13:BS13"/>
    <mergeCell ref="B14:AR15"/>
    <mergeCell ref="AT14:AY14"/>
    <mergeCell ref="BT14:CK15"/>
    <mergeCell ref="CL14:DD15"/>
    <mergeCell ref="AS15:BS15"/>
    <mergeCell ref="CK1:DD1"/>
    <mergeCell ref="A9:DD9"/>
    <mergeCell ref="B10:AR11"/>
    <mergeCell ref="AT10:AY10"/>
    <mergeCell ref="BT10:CK11"/>
    <mergeCell ref="CL10:DD11"/>
    <mergeCell ref="AS11:BS11"/>
    <mergeCell ref="A3:DD3"/>
    <mergeCell ref="A4:DD4"/>
    <mergeCell ref="A5:DD5"/>
    <mergeCell ref="A6:DD6"/>
    <mergeCell ref="AF7:BY7"/>
    <mergeCell ref="A8:AR8"/>
    <mergeCell ref="AS8:BS8"/>
    <mergeCell ref="BT8:CK8"/>
    <mergeCell ref="CL8:DD8"/>
  </mergeCells>
  <pageMargins left="0.7" right="0.7" top="0.75" bottom="0.75" header="0.3" footer="0.3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 (правильное)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2014-11-05T06:43:19Z</dcterms:modified>
</cp:coreProperties>
</file>