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E89" i="2" l="1"/>
  <c r="BT89" i="2"/>
  <c r="CL87" i="2"/>
  <c r="BT87" i="2" s="1"/>
  <c r="DE87" i="2" s="1"/>
  <c r="CL86" i="2"/>
  <c r="BT86" i="2" s="1"/>
  <c r="DE86" i="2" s="1"/>
  <c r="BT84" i="2"/>
  <c r="DE84" i="2" s="1"/>
  <c r="B84" i="2"/>
  <c r="BT82" i="2"/>
  <c r="DE82" i="2" s="1"/>
  <c r="B82" i="2"/>
  <c r="BT80" i="2"/>
  <c r="DE80" i="2" s="1"/>
  <c r="B80" i="2"/>
  <c r="BT78" i="2"/>
  <c r="DE78" i="2" s="1"/>
  <c r="B78" i="2"/>
  <c r="BT76" i="2"/>
  <c r="DE76" i="2" s="1"/>
  <c r="B76" i="2"/>
  <c r="BT74" i="2"/>
  <c r="DE74" i="2" s="1"/>
  <c r="B74" i="2"/>
  <c r="BT72" i="2"/>
  <c r="DE72" i="2" s="1"/>
  <c r="B72" i="2"/>
  <c r="BT70" i="2"/>
  <c r="DE70" i="2" s="1"/>
  <c r="B70" i="2"/>
  <c r="BT68" i="2"/>
  <c r="DE68" i="2" s="1"/>
  <c r="B68" i="2"/>
  <c r="BT66" i="2"/>
  <c r="DE66" i="2" s="1"/>
  <c r="B66" i="2"/>
  <c r="BT64" i="2"/>
  <c r="DE64" i="2" s="1"/>
  <c r="B64" i="2"/>
  <c r="BT62" i="2"/>
  <c r="DE62" i="2" s="1"/>
  <c r="B62" i="2"/>
  <c r="BT60" i="2"/>
  <c r="DE60" i="2" s="1"/>
  <c r="CL58" i="2"/>
  <c r="BT58" i="2"/>
  <c r="DE58" i="2" s="1"/>
  <c r="B58" i="2"/>
  <c r="BT56" i="2"/>
  <c r="DE56" i="2" s="1"/>
  <c r="B56" i="2"/>
  <c r="CL54" i="2"/>
  <c r="BT54" i="2"/>
  <c r="DE54" i="2" s="1"/>
  <c r="B54" i="2"/>
  <c r="BT52" i="2"/>
  <c r="DE52" i="2" s="1"/>
  <c r="BT45" i="2"/>
  <c r="CL45" i="2" s="1"/>
  <c r="DE42" i="2"/>
  <c r="CL42" i="2"/>
  <c r="BT40" i="2"/>
  <c r="CL40" i="2" s="1"/>
  <c r="BT37" i="2"/>
  <c r="CL37" i="2" s="1"/>
  <c r="BT35" i="2"/>
  <c r="DE35" i="2" s="1"/>
  <c r="BT33" i="2"/>
  <c r="DE33" i="2" s="1"/>
  <c r="CL30" i="2"/>
  <c r="BT30" i="2" s="1"/>
  <c r="DE30" i="2" s="1"/>
  <c r="BT28" i="2"/>
  <c r="CL28" i="2" s="1"/>
  <c r="BT25" i="2"/>
  <c r="DE25" i="2" s="1"/>
  <c r="BT23" i="2"/>
  <c r="DE23" i="2" s="1"/>
  <c r="DE21" i="2"/>
  <c r="CL21" i="2"/>
  <c r="BT19" i="2"/>
  <c r="DE19" i="2" s="1"/>
  <c r="DE16" i="2"/>
  <c r="CL16" i="2"/>
  <c r="DE14" i="2"/>
  <c r="CL12" i="2"/>
  <c r="BT12" i="2"/>
  <c r="DE12" i="2" s="1"/>
  <c r="DE10" i="2"/>
  <c r="BT10" i="2"/>
  <c r="AF7" i="2"/>
  <c r="CL19" i="2" l="1"/>
  <c r="DE45" i="2"/>
  <c r="CL52" i="2"/>
  <c r="CL56" i="2"/>
  <c r="DE40" i="2"/>
  <c r="BT91" i="2"/>
  <c r="CL25" i="2"/>
  <c r="DE28" i="2"/>
  <c r="CL35" i="2"/>
  <c r="DE37" i="2"/>
  <c r="BT93" i="2"/>
  <c r="DE91" i="2"/>
  <c r="CL23" i="2"/>
  <c r="CL33" i="2"/>
  <c r="CL60" i="2"/>
  <c r="CL62" i="2"/>
  <c r="CL64" i="2"/>
  <c r="CL66" i="2"/>
  <c r="CL68" i="2"/>
  <c r="CL70" i="2"/>
  <c r="CL72" i="2"/>
  <c r="CL74" i="2"/>
  <c r="CL76" i="2"/>
  <c r="CL78" i="2"/>
  <c r="CL80" i="2"/>
  <c r="CL82" i="2"/>
  <c r="CL84" i="2"/>
  <c r="CL10" i="2"/>
  <c r="CL91" i="2" l="1"/>
  <c r="CL93" i="2"/>
  <c r="BT95" i="2"/>
  <c r="DE95" i="2" s="1"/>
  <c r="DE93" i="2"/>
  <c r="CL95" i="2" l="1"/>
</calcChain>
</file>

<file path=xl/comments1.xml><?xml version="1.0" encoding="utf-8"?>
<comments xmlns="http://schemas.openxmlformats.org/spreadsheetml/2006/main">
  <authors>
    <author>Автор</author>
  </authors>
  <commentList>
    <comment ref="BT8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8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<sst xmlns="http://schemas.openxmlformats.org/spreadsheetml/2006/main" count="92" uniqueCount="65">
  <si>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</si>
  <si>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</si>
  <si>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</si>
  <si>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</si>
  <si>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</si>
  <si>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</si>
  <si>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</si>
  <si>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</si>
  <si>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</si>
  <si>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</si>
  <si>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</si>
  <si>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</si>
  <si>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</si>
  <si>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</si>
  <si>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</si>
  <si>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</si>
  <si>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</si>
  <si>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</si>
  <si>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</si>
  <si>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</si>
  <si>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</si>
  <si>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</si>
  <si>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</si>
  <si>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</si>
  <si>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</si>
  <si>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</si>
  <si>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</si>
  <si>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</si>
  <si>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</si>
  <si>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</si>
  <si>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</si>
  <si>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</si>
  <si>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</si>
  <si>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</si>
  <si>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</si>
  <si>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</si>
  <si>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</si>
  <si>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</si>
  <si>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</si>
  <si>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</si>
  <si>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</si>
  <si>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</si>
  <si>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</si>
  <si>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</si>
  <si>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</si>
  <si>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</si>
  <si>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</si>
  <si>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</si>
  <si>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</si>
  <si>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</si>
  <si>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</si>
  <si>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</si>
  <si>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</si>
  <si>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</si>
  <si>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</si>
  <si>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</si>
  <si>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</si>
  <si>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</si>
  <si>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</si>
  <si>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</si>
  <si>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</si>
  <si>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</si>
  <si>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Стоимость
на 1 кв. м жилой . площади (рублей в месяц)</t>
  </si>
  <si>
    <t>6. Уборка мусора с газона, очистка урн</t>
  </si>
  <si>
    <t>к лоту №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</si>
</sst>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Alignment="1">
      <alignment vertical="top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9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4" fontId="2" fillId="0" borderId="14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2%20&#1101;&#1090;.%20&#1085;&#1077;%20&#1073;&#1083;&#1072;&#1075;%20&#1082;&#1086;&#1085;&#1082;&#1091;&#1088;&#1089;%202014/&#1056;&#1072;&#1073;&#1086;&#1095;&#1077;&#1075;&#1086;%20&#1064;&#1090;&#1072;&#1073;&#1072;,%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Рабочего Штаба, 22</v>
          </cell>
        </row>
        <row r="29">
          <cell r="D29">
            <v>1</v>
          </cell>
        </row>
        <row r="45">
          <cell r="E45">
            <v>182.2</v>
          </cell>
        </row>
        <row r="46">
          <cell r="E46">
            <v>152.9</v>
          </cell>
        </row>
        <row r="48">
          <cell r="F48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2.2058042700329308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4520.6443036069049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85.69353212881218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312.96768255740102</v>
          </cell>
        </row>
        <row r="182">
          <cell r="M182">
            <v>0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0</v>
          </cell>
        </row>
        <row r="208">
          <cell r="M208">
            <v>0</v>
          </cell>
        </row>
        <row r="215">
          <cell r="M215">
            <v>0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0</v>
          </cell>
        </row>
        <row r="246">
          <cell r="M246">
            <v>0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0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41.285932089340115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0.47776300507614222</v>
          </cell>
        </row>
        <row r="76">
          <cell r="F76">
            <v>0</v>
          </cell>
        </row>
        <row r="220">
          <cell r="F220">
            <v>1.3645181725888327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</sheetData>
      <sheetData sheetId="6">
        <row r="88">
          <cell r="F88">
            <v>21169.740165782216</v>
          </cell>
        </row>
      </sheetData>
      <sheetData sheetId="7">
        <row r="19">
          <cell r="G19">
            <v>0</v>
          </cell>
        </row>
        <row r="49">
          <cell r="G49">
            <v>5981.3366894519404</v>
          </cell>
        </row>
        <row r="60">
          <cell r="G60">
            <v>2836.5226898400006</v>
          </cell>
        </row>
        <row r="70">
          <cell r="G70">
            <v>2836.5226898400006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688.33016017200009</v>
          </cell>
        </row>
        <row r="111">
          <cell r="H111">
            <v>0</v>
          </cell>
        </row>
        <row r="139">
          <cell r="H139">
            <v>27.521432532000006</v>
          </cell>
        </row>
        <row r="149">
          <cell r="H149">
            <v>0</v>
          </cell>
        </row>
        <row r="155">
          <cell r="H155">
            <v>0</v>
          </cell>
        </row>
        <row r="164">
          <cell r="H164">
            <v>0</v>
          </cell>
        </row>
        <row r="186">
          <cell r="H186">
            <v>0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0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01"/>
  <sheetViews>
    <sheetView tabSelected="1" topLeftCell="A94" workbookViewId="0">
      <selection activeCell="E102" sqref="E102:AY110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35" t="s">
        <v>64</v>
      </c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4"/>
      <c r="DA2" s="4"/>
      <c r="DB2" s="4"/>
      <c r="DC2" s="4"/>
      <c r="DD2" s="4"/>
      <c r="DE2" s="4"/>
      <c r="DF2" s="4"/>
      <c r="DG2" s="4"/>
      <c r="DH2" s="4"/>
      <c r="DI2" s="4"/>
      <c r="DJ2" s="2"/>
      <c r="DK2" s="2"/>
    </row>
    <row r="3" spans="1:115" ht="16.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5"/>
      <c r="DF3" s="5"/>
      <c r="DG3" s="5"/>
      <c r="DH3" s="5"/>
      <c r="DI3" s="5"/>
      <c r="DJ3" s="5"/>
      <c r="DK3" s="5"/>
    </row>
    <row r="4" spans="1:115" ht="16.5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5"/>
      <c r="DF4" s="5"/>
      <c r="DG4" s="6"/>
      <c r="DH4" s="6"/>
      <c r="DI4" s="6"/>
      <c r="DJ4" s="6"/>
      <c r="DK4" s="5"/>
    </row>
    <row r="5" spans="1:115" ht="16.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5"/>
      <c r="DF5" s="5"/>
      <c r="DG5" s="5"/>
      <c r="DH5" s="5"/>
      <c r="DI5" s="5"/>
      <c r="DJ5" s="5"/>
      <c r="DK5" s="5"/>
    </row>
    <row r="6" spans="1:115" ht="16.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5"/>
      <c r="DF6" s="5"/>
      <c r="DG6" s="5"/>
      <c r="DH6" s="5"/>
      <c r="DI6" s="5"/>
      <c r="DJ6" s="5"/>
      <c r="DK6" s="5"/>
    </row>
    <row r="7" spans="1:1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55" t="str">
        <f>'[1]хар-ка по 75-му'!D19</f>
        <v>ул. Рабочего Штаба, 22</v>
      </c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15" ht="15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 t="s">
        <v>5</v>
      </c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 t="s">
        <v>6</v>
      </c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 t="s">
        <v>7</v>
      </c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36" t="s">
        <v>62</v>
      </c>
      <c r="DF8" s="37"/>
      <c r="DG8" s="37"/>
      <c r="DH8" s="37"/>
      <c r="DI8" s="37"/>
      <c r="DJ8" s="38"/>
      <c r="DK8" s="7"/>
    </row>
    <row r="9" spans="1:115" ht="15.75" customHeight="1" x14ac:dyDescent="0.25">
      <c r="A9" s="31" t="s">
        <v>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40"/>
      <c r="DK9" s="2"/>
    </row>
    <row r="10" spans="1:115" ht="15.75" customHeight="1" x14ac:dyDescent="0.25">
      <c r="A10" s="25"/>
      <c r="B10" s="41" t="s">
        <v>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2"/>
      <c r="AS10" s="25"/>
      <c r="AT10" s="33">
        <v>0</v>
      </c>
      <c r="AU10" s="33"/>
      <c r="AV10" s="33"/>
      <c r="AW10" s="33"/>
      <c r="AX10" s="33"/>
      <c r="AY10" s="33"/>
      <c r="AZ10" s="26"/>
      <c r="BA10" s="15" t="s">
        <v>10</v>
      </c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6"/>
      <c r="BT10" s="45">
        <f>(('[1]оплата труда'!M20+[1]материалы!G19+'[1]Охрана труда'!F21)*DH4)</f>
        <v>0</v>
      </c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7"/>
      <c r="CL10" s="45">
        <f>BT10/('[1]хар-ка по 75-му'!E45+'[1]хар-ка по 75-му'!F48)/12</f>
        <v>0</v>
      </c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7"/>
      <c r="DE10" s="50">
        <f>BT10/'[1]хар-ка по 75-му'!E46/12</f>
        <v>0</v>
      </c>
      <c r="DF10" s="51"/>
      <c r="DG10" s="51"/>
      <c r="DH10" s="51"/>
      <c r="DI10" s="51"/>
      <c r="DJ10" s="51"/>
      <c r="DK10" s="2"/>
    </row>
    <row r="11" spans="1:115" ht="15.75" x14ac:dyDescent="0.25">
      <c r="A11" s="10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4"/>
      <c r="AS11" s="52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4"/>
      <c r="BT11" s="48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49"/>
      <c r="CL11" s="48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49"/>
      <c r="DE11" s="51"/>
      <c r="DF11" s="51"/>
      <c r="DG11" s="51"/>
      <c r="DH11" s="51"/>
      <c r="DI11" s="51"/>
      <c r="DJ11" s="51"/>
      <c r="DK11" s="2"/>
    </row>
    <row r="12" spans="1:115" ht="15.75" customHeight="1" x14ac:dyDescent="0.25">
      <c r="A12" s="8"/>
      <c r="B12" s="57" t="s">
        <v>11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8"/>
      <c r="AS12" s="8"/>
      <c r="AT12" s="37">
        <v>12</v>
      </c>
      <c r="AU12" s="37"/>
      <c r="AV12" s="37"/>
      <c r="AW12" s="37"/>
      <c r="AX12" s="37"/>
      <c r="AY12" s="37"/>
      <c r="AZ12" s="9"/>
      <c r="BA12" s="11" t="s">
        <v>12</v>
      </c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2"/>
      <c r="BT12" s="59">
        <f>0.06*AT12*365*'[1]хар-ка по 75-му'!D29*'[1]хар-ка по 75-му'!C50*(DI4)</f>
        <v>0</v>
      </c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1"/>
      <c r="CL12" s="59">
        <f>BT12/('[1]хар-ка по 75-му'!E45+'[1]хар-ка по 75-му'!F48)/12</f>
        <v>0</v>
      </c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1"/>
      <c r="DE12" s="50">
        <f>BT12/'[1]хар-ка по 75-му'!E46/12</f>
        <v>0</v>
      </c>
      <c r="DF12" s="51"/>
      <c r="DG12" s="51"/>
      <c r="DH12" s="51"/>
      <c r="DI12" s="51"/>
      <c r="DJ12" s="51"/>
      <c r="DK12" s="2"/>
    </row>
    <row r="13" spans="1:115" ht="15.75" x14ac:dyDescent="0.25">
      <c r="A13" s="10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4"/>
      <c r="AS13" s="52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4"/>
      <c r="BT13" s="62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4"/>
      <c r="CL13" s="62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4"/>
      <c r="DE13" s="51"/>
      <c r="DF13" s="51"/>
      <c r="DG13" s="51"/>
      <c r="DH13" s="51"/>
      <c r="DI13" s="51"/>
      <c r="DJ13" s="51"/>
      <c r="DK13" s="2"/>
    </row>
    <row r="14" spans="1:115" ht="15.75" customHeight="1" x14ac:dyDescent="0.25">
      <c r="A14" s="8"/>
      <c r="B14" s="57" t="s">
        <v>13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8"/>
      <c r="AS14" s="8"/>
      <c r="AT14" s="37">
        <v>0</v>
      </c>
      <c r="AU14" s="37"/>
      <c r="AV14" s="37"/>
      <c r="AW14" s="37"/>
      <c r="AX14" s="37"/>
      <c r="AY14" s="37"/>
      <c r="AZ14" s="9"/>
      <c r="BA14" s="11" t="s">
        <v>10</v>
      </c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2"/>
      <c r="BT14" s="59">
        <v>0</v>
      </c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1"/>
      <c r="CL14" s="59">
        <v>0</v>
      </c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1"/>
      <c r="DE14" s="50">
        <f>BT14/'[1]хар-ка по 75-му'!E46/12</f>
        <v>0</v>
      </c>
      <c r="DF14" s="51"/>
      <c r="DG14" s="51"/>
      <c r="DH14" s="51"/>
      <c r="DI14" s="51"/>
      <c r="DJ14" s="51"/>
      <c r="DK14" s="2"/>
    </row>
    <row r="15" spans="1:115" ht="15.75" x14ac:dyDescent="0.25">
      <c r="A15" s="10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4"/>
      <c r="AS15" s="52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4"/>
      <c r="BT15" s="62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4"/>
      <c r="CL15" s="62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4"/>
      <c r="DE15" s="51"/>
      <c r="DF15" s="51"/>
      <c r="DG15" s="51"/>
      <c r="DH15" s="51"/>
      <c r="DI15" s="51"/>
      <c r="DJ15" s="51"/>
      <c r="DK15" s="2"/>
    </row>
    <row r="16" spans="1:115" ht="15.75" customHeight="1" x14ac:dyDescent="0.25">
      <c r="A16" s="8"/>
      <c r="B16" s="57" t="s">
        <v>14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8"/>
      <c r="AS16" s="8"/>
      <c r="AT16" s="37">
        <v>0</v>
      </c>
      <c r="AU16" s="37"/>
      <c r="AV16" s="37"/>
      <c r="AW16" s="37"/>
      <c r="AX16" s="37"/>
      <c r="AY16" s="37"/>
      <c r="AZ16" s="9"/>
      <c r="BA16" s="68" t="s">
        <v>15</v>
      </c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9"/>
      <c r="BT16" s="59">
        <v>0</v>
      </c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1"/>
      <c r="CL16" s="59">
        <f>BT16/('[1]хар-ка по 75-му'!E45+'[1]хар-ка по 75-му'!F48)/12</f>
        <v>0</v>
      </c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1"/>
      <c r="DE16" s="50">
        <f>BT16/'[1]хар-ка по 75-му'!E46/12</f>
        <v>0</v>
      </c>
      <c r="DF16" s="51"/>
      <c r="DG16" s="51"/>
      <c r="DH16" s="51"/>
      <c r="DI16" s="51"/>
      <c r="DJ16" s="51"/>
      <c r="DK16" s="2"/>
    </row>
    <row r="17" spans="1:115" ht="15.75" x14ac:dyDescent="0.25">
      <c r="A17" s="10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4"/>
      <c r="AS17" s="52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4"/>
      <c r="BT17" s="62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4"/>
      <c r="CL17" s="62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4"/>
      <c r="DE17" s="51"/>
      <c r="DF17" s="51"/>
      <c r="DG17" s="51"/>
      <c r="DH17" s="51"/>
      <c r="DI17" s="51"/>
      <c r="DJ17" s="51"/>
      <c r="DK17" s="2"/>
    </row>
    <row r="18" spans="1:115" ht="15.75" customHeight="1" x14ac:dyDescent="0.25">
      <c r="A18" s="30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2"/>
    </row>
    <row r="19" spans="1:115" ht="15.75" customHeight="1" x14ac:dyDescent="0.25">
      <c r="A19" s="25"/>
      <c r="B19" s="41" t="s">
        <v>17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2"/>
      <c r="AS19" s="25"/>
      <c r="AT19" s="33">
        <v>3</v>
      </c>
      <c r="AU19" s="33"/>
      <c r="AV19" s="33"/>
      <c r="AW19" s="33"/>
      <c r="AX19" s="33"/>
      <c r="AY19" s="33"/>
      <c r="AZ19" s="26"/>
      <c r="BA19" s="15" t="s">
        <v>10</v>
      </c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6"/>
      <c r="BT19" s="65">
        <f>(('[1]оплата труда'!M43+[1]материалы!G49+'[1]Охрана труда'!F46)*DH4)</f>
        <v>0</v>
      </c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7"/>
      <c r="CL19" s="65">
        <f>BT19/('[1]хар-ка по 75-му'!$E$45+'[1]хар-ка по 75-му'!F48)/12</f>
        <v>0</v>
      </c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7"/>
      <c r="DE19" s="50">
        <f>BT19/12/'[1]хар-ка по 75-му'!E46</f>
        <v>0</v>
      </c>
      <c r="DF19" s="51"/>
      <c r="DG19" s="51"/>
      <c r="DH19" s="51"/>
      <c r="DI19" s="51"/>
      <c r="DJ19" s="51"/>
      <c r="DK19" s="1"/>
    </row>
    <row r="20" spans="1:115" ht="15.75" x14ac:dyDescent="0.25">
      <c r="A20" s="10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4"/>
      <c r="AS20" s="52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4"/>
      <c r="BT20" s="62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4"/>
      <c r="CL20" s="62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4"/>
      <c r="DE20" s="51"/>
      <c r="DF20" s="51"/>
      <c r="DG20" s="51"/>
      <c r="DH20" s="51"/>
      <c r="DI20" s="51"/>
      <c r="DJ20" s="51"/>
      <c r="DK20" s="1"/>
    </row>
    <row r="21" spans="1:115" ht="15.75" customHeight="1" x14ac:dyDescent="0.25">
      <c r="A21" s="8"/>
      <c r="B21" s="57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8"/>
      <c r="AS21" s="8"/>
      <c r="AT21" s="37">
        <v>0</v>
      </c>
      <c r="AU21" s="37"/>
      <c r="AV21" s="37"/>
      <c r="AW21" s="37"/>
      <c r="AX21" s="37"/>
      <c r="AY21" s="37"/>
      <c r="AZ21" s="9"/>
      <c r="BA21" s="11" t="s">
        <v>10</v>
      </c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2"/>
      <c r="BT21" s="59">
        <v>0</v>
      </c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1"/>
      <c r="CL21" s="59">
        <f>BT21/('[1]хар-ка по 75-му'!$E$45+'[1]хар-ка по 75-му'!F48)/12</f>
        <v>0</v>
      </c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1"/>
      <c r="DE21" s="50">
        <f>BT21/12/'[1]хар-ка по 75-му'!E46</f>
        <v>0</v>
      </c>
      <c r="DF21" s="51"/>
      <c r="DG21" s="51"/>
      <c r="DH21" s="51"/>
      <c r="DI21" s="51"/>
      <c r="DJ21" s="51"/>
      <c r="DK21" s="2"/>
    </row>
    <row r="22" spans="1:115" ht="15.75" x14ac:dyDescent="0.25">
      <c r="A22" s="10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4"/>
      <c r="AS22" s="52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4"/>
      <c r="BT22" s="62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4"/>
      <c r="CL22" s="62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4"/>
      <c r="DE22" s="51"/>
      <c r="DF22" s="51"/>
      <c r="DG22" s="51"/>
      <c r="DH22" s="51"/>
      <c r="DI22" s="51"/>
      <c r="DJ22" s="51"/>
      <c r="DK22" s="2"/>
    </row>
    <row r="23" spans="1:115" ht="15.75" customHeight="1" x14ac:dyDescent="0.25">
      <c r="A23" s="8"/>
      <c r="B23" s="57" t="s">
        <v>18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8"/>
      <c r="AS23" s="8"/>
      <c r="AT23" s="37">
        <v>3</v>
      </c>
      <c r="AU23" s="37"/>
      <c r="AV23" s="37"/>
      <c r="AW23" s="37"/>
      <c r="AX23" s="37"/>
      <c r="AY23" s="37"/>
      <c r="AZ23" s="9"/>
      <c r="BA23" s="11" t="s">
        <v>10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2"/>
      <c r="BT23" s="59">
        <f>(('[1]оплата труда'!M68+[1]материалы!G60+'[1]Охрана труда'!F48)*DH4)</f>
        <v>0</v>
      </c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1"/>
      <c r="CL23" s="59">
        <f>BT23/('[1]хар-ка по 75-му'!$E$45+'[1]хар-ка по 75-му'!F48)/12</f>
        <v>0</v>
      </c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1"/>
      <c r="DE23" s="50">
        <f>BT23/12/'[1]хар-ка по 75-му'!E46</f>
        <v>0</v>
      </c>
      <c r="DF23" s="51"/>
      <c r="DG23" s="51"/>
      <c r="DH23" s="51"/>
      <c r="DI23" s="51"/>
      <c r="DJ23" s="51"/>
      <c r="DK23" s="2"/>
    </row>
    <row r="24" spans="1:115" ht="15.75" x14ac:dyDescent="0.25">
      <c r="A24" s="10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4"/>
      <c r="AS24" s="52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4"/>
      <c r="BT24" s="62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4"/>
      <c r="CL24" s="62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4"/>
      <c r="DE24" s="51"/>
      <c r="DF24" s="51"/>
      <c r="DG24" s="51"/>
      <c r="DH24" s="51"/>
      <c r="DI24" s="51"/>
      <c r="DJ24" s="51"/>
      <c r="DK24" s="2"/>
    </row>
    <row r="25" spans="1:115" ht="15.75" customHeight="1" x14ac:dyDescent="0.25">
      <c r="A25" s="8"/>
      <c r="B25" s="57" t="s">
        <v>19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8"/>
      <c r="AS25" s="8"/>
      <c r="AT25" s="57" t="s">
        <v>20</v>
      </c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8"/>
      <c r="BT25" s="59">
        <f>(('[1]оплата труда'!M81+[1]материалы!G70+'[1]Охрана труда'!F49)*DH4)*1</f>
        <v>0</v>
      </c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1"/>
      <c r="CL25" s="59">
        <f>BT25/('[1]хар-ка по 75-му'!E45+'[1]хар-ка по 75-му'!F48)/12</f>
        <v>0</v>
      </c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1"/>
      <c r="DE25" s="50">
        <f>BT25/12/'[1]хар-ка по 75-му'!E46</f>
        <v>0</v>
      </c>
      <c r="DF25" s="51"/>
      <c r="DG25" s="51"/>
      <c r="DH25" s="51"/>
      <c r="DI25" s="51"/>
      <c r="DJ25" s="51"/>
      <c r="DK25" s="2"/>
    </row>
    <row r="26" spans="1:115" ht="15.75" x14ac:dyDescent="0.25">
      <c r="A26" s="25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2"/>
      <c r="AS26" s="25"/>
      <c r="AT26" s="3" t="s">
        <v>21</v>
      </c>
      <c r="AU26" s="3"/>
      <c r="AV26" s="3"/>
      <c r="AW26" s="3"/>
      <c r="AX26" s="3"/>
      <c r="AY26" s="3"/>
      <c r="AZ26" s="26"/>
      <c r="BA26" s="15"/>
      <c r="BB26" s="15"/>
      <c r="BC26" s="15"/>
      <c r="BD26" s="15"/>
      <c r="BE26" s="33">
        <v>3</v>
      </c>
      <c r="BF26" s="33"/>
      <c r="BG26" s="33"/>
      <c r="BH26" s="33"/>
      <c r="BI26" s="33"/>
      <c r="BJ26" s="33"/>
      <c r="BK26" s="15"/>
      <c r="BL26" s="15" t="s">
        <v>22</v>
      </c>
      <c r="BM26" s="2"/>
      <c r="BN26" s="15"/>
      <c r="BO26" s="15"/>
      <c r="BP26" s="15"/>
      <c r="BQ26" s="15"/>
      <c r="BR26" s="15"/>
      <c r="BS26" s="16"/>
      <c r="BT26" s="65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7"/>
      <c r="CL26" s="65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7"/>
      <c r="DE26" s="51"/>
      <c r="DF26" s="51"/>
      <c r="DG26" s="51"/>
      <c r="DH26" s="51"/>
      <c r="DI26" s="51"/>
      <c r="DJ26" s="51"/>
      <c r="DK26" s="2"/>
    </row>
    <row r="27" spans="1:115" ht="15.75" customHeight="1" x14ac:dyDescent="0.25">
      <c r="A27" s="10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4"/>
      <c r="AS27" s="13"/>
      <c r="AT27" s="43" t="s">
        <v>23</v>
      </c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4"/>
      <c r="BT27" s="62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4"/>
      <c r="CL27" s="62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4"/>
      <c r="DE27" s="51"/>
      <c r="DF27" s="51"/>
      <c r="DG27" s="51"/>
      <c r="DH27" s="51"/>
      <c r="DI27" s="51"/>
      <c r="DJ27" s="51"/>
      <c r="DK27" s="2"/>
    </row>
    <row r="28" spans="1:115" ht="15.75" customHeight="1" x14ac:dyDescent="0.25">
      <c r="A28" s="14"/>
      <c r="B28" s="57" t="s">
        <v>24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8"/>
      <c r="AS28" s="70" t="s">
        <v>25</v>
      </c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2"/>
      <c r="BT28" s="59">
        <f>[1]ЖБО!F88</f>
        <v>21169.740165782216</v>
      </c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1"/>
      <c r="CL28" s="59">
        <f>BT28/'[1]хар-ка по 75-му'!E45/12</f>
        <v>9.6824644007419582</v>
      </c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1"/>
      <c r="DE28" s="50">
        <f>BT28/12/'[1]хар-ка по 75-му'!E46</f>
        <v>11.537900678974392</v>
      </c>
      <c r="DF28" s="51"/>
      <c r="DG28" s="51"/>
      <c r="DH28" s="51"/>
      <c r="DI28" s="51"/>
      <c r="DJ28" s="51"/>
      <c r="DK28" s="2"/>
    </row>
    <row r="29" spans="1:115" ht="15.75" x14ac:dyDescent="0.25">
      <c r="A29" s="14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4"/>
      <c r="AS29" s="52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4"/>
      <c r="BT29" s="62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4"/>
      <c r="CL29" s="62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4"/>
      <c r="DE29" s="51"/>
      <c r="DF29" s="51"/>
      <c r="DG29" s="51"/>
      <c r="DH29" s="51"/>
      <c r="DI29" s="51"/>
      <c r="DJ29" s="51"/>
      <c r="DK29" s="2"/>
    </row>
    <row r="30" spans="1:115" ht="15.75" customHeight="1" x14ac:dyDescent="0.25">
      <c r="A30" s="8"/>
      <c r="B30" s="57" t="s">
        <v>26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8"/>
      <c r="AS30" s="70" t="s">
        <v>25</v>
      </c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2"/>
      <c r="BT30" s="59">
        <f>CL30*('[1]хар-ка по 75-му'!$E$45+'[1]хар-ка по 75-му'!F48)*12</f>
        <v>4822.7704559999993</v>
      </c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1"/>
      <c r="CL30" s="75">
        <f>[1]ТБО!G7</f>
        <v>2.2058042700329308</v>
      </c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7"/>
      <c r="DE30" s="50">
        <f>BT30/12/'[1]хар-ка по 75-му'!E46</f>
        <v>2.6284992674950942</v>
      </c>
      <c r="DF30" s="51"/>
      <c r="DG30" s="51"/>
      <c r="DH30" s="51"/>
      <c r="DI30" s="51"/>
      <c r="DJ30" s="51"/>
      <c r="DK30" s="2"/>
    </row>
    <row r="31" spans="1:115" ht="15.75" x14ac:dyDescent="0.25">
      <c r="A31" s="1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4"/>
      <c r="AS31" s="52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4"/>
      <c r="BT31" s="62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4"/>
      <c r="CL31" s="78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80"/>
      <c r="DE31" s="51"/>
      <c r="DF31" s="51"/>
      <c r="DG31" s="51"/>
      <c r="DH31" s="51"/>
      <c r="DI31" s="51"/>
      <c r="DJ31" s="51"/>
      <c r="DK31" s="2"/>
    </row>
    <row r="32" spans="1:115" ht="15.75" customHeight="1" x14ac:dyDescent="0.25">
      <c r="A32" s="30" t="s">
        <v>27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2"/>
    </row>
    <row r="33" spans="1:115" ht="15.75" customHeight="1" x14ac:dyDescent="0.25">
      <c r="A33" s="25"/>
      <c r="B33" s="41" t="s">
        <v>28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2"/>
      <c r="AS33" s="25"/>
      <c r="AT33" s="33">
        <v>0</v>
      </c>
      <c r="AU33" s="33"/>
      <c r="AV33" s="33"/>
      <c r="AW33" s="33"/>
      <c r="AX33" s="33"/>
      <c r="AY33" s="33"/>
      <c r="AZ33" s="26"/>
      <c r="BA33" s="73" t="s">
        <v>29</v>
      </c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4"/>
      <c r="BT33" s="65">
        <f>(('[1]оплата труда'!M91+[1]материалы!G81+'[1]Охрана труда'!F73)*DH4)</f>
        <v>0</v>
      </c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7"/>
      <c r="CL33" s="65">
        <f>BT33/('[1]хар-ка по 75-му'!E45+'[1]хар-ка по 75-му'!F48)/12</f>
        <v>0</v>
      </c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7"/>
      <c r="DE33" s="50">
        <f>BT33/12/'[1]хар-ка по 75-му'!E46</f>
        <v>0</v>
      </c>
      <c r="DF33" s="51"/>
      <c r="DG33" s="51"/>
      <c r="DH33" s="51"/>
      <c r="DI33" s="51"/>
      <c r="DJ33" s="51"/>
      <c r="DK33" s="2"/>
    </row>
    <row r="34" spans="1:115" ht="15.75" x14ac:dyDescent="0.25">
      <c r="A34" s="10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4"/>
      <c r="AS34" s="52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4"/>
      <c r="BT34" s="62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4"/>
      <c r="CL34" s="62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4"/>
      <c r="DE34" s="51"/>
      <c r="DF34" s="51"/>
      <c r="DG34" s="51"/>
      <c r="DH34" s="51"/>
      <c r="DI34" s="51"/>
      <c r="DJ34" s="51"/>
      <c r="DK34" s="2"/>
    </row>
    <row r="35" spans="1:115" ht="15.75" customHeight="1" x14ac:dyDescent="0.25">
      <c r="A35" s="8"/>
      <c r="B35" s="57" t="s">
        <v>30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8"/>
      <c r="AS35" s="8"/>
      <c r="AT35" s="37">
        <v>2</v>
      </c>
      <c r="AU35" s="37"/>
      <c r="AV35" s="37"/>
      <c r="AW35" s="37"/>
      <c r="AX35" s="37"/>
      <c r="AY35" s="37"/>
      <c r="AZ35" s="9"/>
      <c r="BA35" s="68" t="s">
        <v>29</v>
      </c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9"/>
      <c r="BT35" s="59">
        <f>('[1]оплата труда'!M108+[1]материалы!I94+'[1]Охрана труда'!F74)</f>
        <v>0</v>
      </c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1"/>
      <c r="CL35" s="59">
        <f>BT35/('[1]хар-ка по 75-му'!E45+'[1]хар-ка по 75-му'!F48)/12</f>
        <v>0</v>
      </c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1"/>
      <c r="DE35" s="50">
        <f>BT35/12/'[1]хар-ка по 75-му'!E46</f>
        <v>0</v>
      </c>
      <c r="DF35" s="51"/>
      <c r="DG35" s="51"/>
      <c r="DH35" s="51"/>
      <c r="DI35" s="51"/>
      <c r="DJ35" s="51"/>
      <c r="DK35" s="2"/>
    </row>
    <row r="36" spans="1:115" ht="15.75" x14ac:dyDescent="0.25">
      <c r="A36" s="1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4"/>
      <c r="AS36" s="52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4"/>
      <c r="BT36" s="62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4"/>
      <c r="CL36" s="62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4"/>
      <c r="DE36" s="51"/>
      <c r="DF36" s="51"/>
      <c r="DG36" s="51"/>
      <c r="DH36" s="51"/>
      <c r="DI36" s="51"/>
      <c r="DJ36" s="51"/>
      <c r="DK36" s="2"/>
    </row>
    <row r="37" spans="1:115" ht="15.75" customHeight="1" x14ac:dyDescent="0.25">
      <c r="A37" s="8"/>
      <c r="B37" s="57" t="s">
        <v>31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8"/>
      <c r="AS37" s="8"/>
      <c r="AT37" s="57" t="s">
        <v>32</v>
      </c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8"/>
      <c r="BT37" s="59">
        <f>(('[1]оплата труда'!M116+[1]материалы!H102+'[1]Охрана труда'!F75)*DH4)</f>
        <v>0</v>
      </c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1"/>
      <c r="CL37" s="59">
        <f>BT37/('[1]хар-ка по 75-му'!E45+'[1]хар-ка по 75-му'!F48)/12</f>
        <v>0</v>
      </c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1"/>
      <c r="DE37" s="50">
        <f>BT37/12/'[1]хар-ка по 75-му'!E46</f>
        <v>0</v>
      </c>
      <c r="DF37" s="51"/>
      <c r="DG37" s="51"/>
      <c r="DH37" s="51"/>
      <c r="DI37" s="51"/>
      <c r="DJ37" s="51"/>
      <c r="DK37" s="2"/>
    </row>
    <row r="38" spans="1:115" ht="15.75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2"/>
      <c r="AS38" s="25"/>
      <c r="AT38" s="3" t="s">
        <v>33</v>
      </c>
      <c r="AU38" s="3"/>
      <c r="AV38" s="3"/>
      <c r="AW38" s="3"/>
      <c r="AX38" s="3"/>
      <c r="AY38" s="3"/>
      <c r="AZ38" s="26"/>
      <c r="BA38" s="15"/>
      <c r="BB38" s="15"/>
      <c r="BC38" s="15"/>
      <c r="BD38" s="15"/>
      <c r="BE38" s="33" t="s">
        <v>34</v>
      </c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16"/>
      <c r="BT38" s="65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7"/>
      <c r="CL38" s="65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7"/>
      <c r="DE38" s="51"/>
      <c r="DF38" s="51"/>
      <c r="DG38" s="51"/>
      <c r="DH38" s="51"/>
      <c r="DI38" s="51"/>
      <c r="DJ38" s="51"/>
      <c r="DK38" s="2"/>
    </row>
    <row r="39" spans="1:115" ht="15.75" customHeight="1" x14ac:dyDescent="0.25">
      <c r="A39" s="1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AS39" s="13"/>
      <c r="AT39" s="43" t="s">
        <v>35</v>
      </c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4"/>
      <c r="BT39" s="62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4"/>
      <c r="CL39" s="62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4"/>
      <c r="DE39" s="51"/>
      <c r="DF39" s="51"/>
      <c r="DG39" s="51"/>
      <c r="DH39" s="51"/>
      <c r="DI39" s="51"/>
      <c r="DJ39" s="51"/>
      <c r="DK39" s="2"/>
    </row>
    <row r="40" spans="1:115" ht="15.75" customHeight="1" x14ac:dyDescent="0.25">
      <c r="A40" s="14"/>
      <c r="B40" s="57" t="s">
        <v>36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8"/>
      <c r="AS40" s="25"/>
      <c r="AT40" s="39">
        <v>1</v>
      </c>
      <c r="AU40" s="39"/>
      <c r="AV40" s="39"/>
      <c r="AW40" s="39"/>
      <c r="AX40" s="39"/>
      <c r="AY40" s="39"/>
      <c r="AZ40" s="17"/>
      <c r="BA40" s="18" t="s">
        <v>29</v>
      </c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9"/>
      <c r="BT40" s="59">
        <f>('[1]оплата труда'!M126+'[1]оплата труда'!M137+[1]материалы!H111+'[1]Охрана труда'!F76)*DH4</f>
        <v>0</v>
      </c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1"/>
      <c r="CL40" s="59">
        <f>BT40/('[1]хар-ка по 75-му'!E45+'[1]хар-ка по 75-му'!F48)/12</f>
        <v>0</v>
      </c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1"/>
      <c r="DE40" s="50">
        <f>BT40/12/'[1]хар-ка по 75-му'!E46</f>
        <v>0</v>
      </c>
      <c r="DF40" s="51"/>
      <c r="DG40" s="51"/>
      <c r="DH40" s="51"/>
      <c r="DI40" s="51"/>
      <c r="DJ40" s="51"/>
      <c r="DK40" s="2"/>
    </row>
    <row r="41" spans="1:115" ht="15.75" x14ac:dyDescent="0.25">
      <c r="A41" s="14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4"/>
      <c r="AS41" s="25"/>
      <c r="AT41" s="20"/>
      <c r="AU41" s="20"/>
      <c r="AV41" s="20"/>
      <c r="AW41" s="20"/>
      <c r="AX41" s="20"/>
      <c r="AY41" s="20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9"/>
      <c r="BT41" s="62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4"/>
      <c r="CL41" s="62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4"/>
      <c r="DE41" s="51"/>
      <c r="DF41" s="51"/>
      <c r="DG41" s="51"/>
      <c r="DH41" s="51"/>
      <c r="DI41" s="51"/>
      <c r="DJ41" s="51"/>
      <c r="DK41" s="2"/>
    </row>
    <row r="42" spans="1:115" ht="15.75" customHeight="1" x14ac:dyDescent="0.25">
      <c r="A42" s="8"/>
      <c r="B42" s="57" t="s">
        <v>37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8"/>
      <c r="AS42" s="8"/>
      <c r="AT42" s="37">
        <v>1</v>
      </c>
      <c r="AU42" s="37"/>
      <c r="AV42" s="37"/>
      <c r="AW42" s="37"/>
      <c r="AX42" s="37"/>
      <c r="AY42" s="37"/>
      <c r="AZ42" s="9"/>
      <c r="BA42" s="68" t="s">
        <v>38</v>
      </c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9"/>
      <c r="BT42" s="59">
        <v>0</v>
      </c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1"/>
      <c r="CL42" s="59">
        <f>BT42/('[1]хар-ка по 75-му'!E45+'[1]хар-ка по 75-му'!F48)/12</f>
        <v>0</v>
      </c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1"/>
      <c r="DE42" s="50">
        <f>BT42/12/'[1]хар-ка по 75-му'!E46</f>
        <v>0</v>
      </c>
      <c r="DF42" s="51"/>
      <c r="DG42" s="51"/>
      <c r="DH42" s="51"/>
      <c r="DI42" s="51"/>
      <c r="DJ42" s="51"/>
      <c r="DK42" s="2"/>
    </row>
    <row r="43" spans="1:115" ht="15.75" x14ac:dyDescent="0.25">
      <c r="A43" s="1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4"/>
      <c r="AS43" s="52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4"/>
      <c r="BT43" s="62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4"/>
      <c r="CL43" s="62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4"/>
      <c r="DE43" s="51"/>
      <c r="DF43" s="51"/>
      <c r="DG43" s="51"/>
      <c r="DH43" s="51"/>
      <c r="DI43" s="51"/>
      <c r="DJ43" s="51"/>
      <c r="DK43" s="2"/>
    </row>
    <row r="44" spans="1:115" ht="15.75" customHeight="1" x14ac:dyDescent="0.25">
      <c r="A44" s="30" t="s">
        <v>39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2"/>
    </row>
    <row r="45" spans="1:115" ht="15.75" customHeight="1" x14ac:dyDescent="0.25">
      <c r="A45" s="25"/>
      <c r="B45" s="41" t="s">
        <v>40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2"/>
      <c r="AS45" s="25"/>
      <c r="AT45" s="41" t="s">
        <v>41</v>
      </c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2"/>
      <c r="BT45" s="65">
        <f>(('[1]оплата труда'!M172+[1]материалы!H139+'[1]Охрана труда'!F220)*DH4)</f>
        <v>0</v>
      </c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7"/>
      <c r="CL45" s="65">
        <f>BT45/('[1]хар-ка по 75-му'!E45+'[1]хар-ка по 75-му'!F48)/12</f>
        <v>0</v>
      </c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7"/>
      <c r="DE45" s="50">
        <f>BT45/12/'[1]хар-ка по 75-му'!E46</f>
        <v>0</v>
      </c>
      <c r="DF45" s="51"/>
      <c r="DG45" s="51"/>
      <c r="DH45" s="51"/>
      <c r="DI45" s="51"/>
      <c r="DJ45" s="51"/>
      <c r="DK45" s="2"/>
    </row>
    <row r="46" spans="1:115" ht="15.75" x14ac:dyDescent="0.25">
      <c r="A46" s="25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2"/>
      <c r="AS46" s="25"/>
      <c r="AT46" s="3" t="s">
        <v>42</v>
      </c>
      <c r="AU46" s="3"/>
      <c r="AV46" s="3"/>
      <c r="AW46" s="3"/>
      <c r="AX46" s="3"/>
      <c r="AY46" s="3"/>
      <c r="AZ46" s="26"/>
      <c r="BA46" s="15"/>
      <c r="BB46" s="15"/>
      <c r="BC46" s="15"/>
      <c r="BD46" s="15"/>
      <c r="BE46" s="33">
        <v>0</v>
      </c>
      <c r="BF46" s="33"/>
      <c r="BG46" s="33"/>
      <c r="BH46" s="33"/>
      <c r="BI46" s="33"/>
      <c r="BJ46" s="33"/>
      <c r="BK46" s="15"/>
      <c r="BL46" s="15" t="s">
        <v>43</v>
      </c>
      <c r="BM46" s="2"/>
      <c r="BN46" s="15"/>
      <c r="BO46" s="15"/>
      <c r="BP46" s="15"/>
      <c r="BQ46" s="15"/>
      <c r="BR46" s="15"/>
      <c r="BS46" s="16"/>
      <c r="BT46" s="65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7"/>
      <c r="CL46" s="65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51"/>
      <c r="DF46" s="51"/>
      <c r="DG46" s="51"/>
      <c r="DH46" s="51"/>
      <c r="DI46" s="51"/>
      <c r="DJ46" s="51"/>
      <c r="DK46" s="2"/>
    </row>
    <row r="47" spans="1:115" ht="15.75" customHeight="1" x14ac:dyDescent="0.25">
      <c r="A47" s="25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25"/>
      <c r="AT47" s="41" t="s">
        <v>44</v>
      </c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  <c r="BT47" s="65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7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51"/>
      <c r="DF47" s="51"/>
      <c r="DG47" s="51"/>
      <c r="DH47" s="51"/>
      <c r="DI47" s="51"/>
      <c r="DJ47" s="51"/>
      <c r="DK47" s="2"/>
    </row>
    <row r="48" spans="1:115" ht="15.75" x14ac:dyDescent="0.25">
      <c r="A48" s="25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2"/>
      <c r="AS48" s="25"/>
      <c r="AT48" s="33">
        <v>0</v>
      </c>
      <c r="AU48" s="33"/>
      <c r="AV48" s="33"/>
      <c r="AW48" s="33"/>
      <c r="AX48" s="33"/>
      <c r="AY48" s="33"/>
      <c r="AZ48" s="26"/>
      <c r="BA48" s="73" t="s">
        <v>45</v>
      </c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4"/>
      <c r="BT48" s="65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7"/>
      <c r="CL48" s="65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7"/>
      <c r="DE48" s="51"/>
      <c r="DF48" s="51"/>
      <c r="DG48" s="51"/>
      <c r="DH48" s="51"/>
      <c r="DI48" s="51"/>
      <c r="DJ48" s="51"/>
      <c r="DK48" s="2"/>
    </row>
    <row r="49" spans="1:115" ht="15.75" customHeight="1" x14ac:dyDescent="0.25">
      <c r="A49" s="25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2"/>
      <c r="AS49" s="25"/>
      <c r="AT49" s="41" t="s">
        <v>46</v>
      </c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2"/>
      <c r="BT49" s="65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7"/>
      <c r="CL49" s="65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51"/>
      <c r="DF49" s="51"/>
      <c r="DG49" s="51"/>
      <c r="DH49" s="51"/>
      <c r="DI49" s="51"/>
      <c r="DJ49" s="51"/>
      <c r="DK49" s="2"/>
    </row>
    <row r="50" spans="1:115" ht="15.75" x14ac:dyDescent="0.25">
      <c r="A50" s="25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2"/>
      <c r="AS50" s="25"/>
      <c r="AT50" s="33">
        <v>2</v>
      </c>
      <c r="AU50" s="33"/>
      <c r="AV50" s="33"/>
      <c r="AW50" s="33"/>
      <c r="AX50" s="33"/>
      <c r="AY50" s="33"/>
      <c r="AZ50" s="26"/>
      <c r="BA50" s="73" t="s">
        <v>29</v>
      </c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4"/>
      <c r="BT50" s="65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7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51"/>
      <c r="DF50" s="51"/>
      <c r="DG50" s="51"/>
      <c r="DH50" s="51"/>
      <c r="DI50" s="51"/>
      <c r="DJ50" s="51"/>
      <c r="DK50" s="2"/>
    </row>
    <row r="51" spans="1:115" ht="15.75" x14ac:dyDescent="0.25">
      <c r="A51" s="1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4"/>
      <c r="AS51" s="13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1"/>
      <c r="BT51" s="62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4"/>
      <c r="CL51" s="62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4"/>
      <c r="DE51" s="51"/>
      <c r="DF51" s="51"/>
      <c r="DG51" s="51"/>
      <c r="DH51" s="51"/>
      <c r="DI51" s="51"/>
      <c r="DJ51" s="51"/>
      <c r="DK51" s="2"/>
    </row>
    <row r="52" spans="1:115" ht="15.75" customHeight="1" x14ac:dyDescent="0.25">
      <c r="A52" s="10"/>
      <c r="B52" s="57" t="s">
        <v>47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8"/>
      <c r="AS52" s="8"/>
      <c r="AT52" s="22" t="s">
        <v>25</v>
      </c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3"/>
      <c r="BT52" s="59">
        <f>'[1]оплата труда'!M182+'[1]Охрана труда'!F221+[1]материалы!H149</f>
        <v>0</v>
      </c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1"/>
      <c r="CL52" s="59">
        <f>BT52/('[1]хар-ка по 75-му'!E45+'[1]хар-ка по 75-му'!F48)/12</f>
        <v>0</v>
      </c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1"/>
      <c r="DE52" s="50">
        <f>BT52/12/'[1]хар-ка по 75-му'!E46</f>
        <v>0</v>
      </c>
      <c r="DF52" s="51"/>
      <c r="DG52" s="51"/>
      <c r="DH52" s="51"/>
      <c r="DI52" s="51"/>
      <c r="DJ52" s="51"/>
      <c r="DK52" s="2"/>
    </row>
    <row r="53" spans="1:115" ht="15.75" x14ac:dyDescent="0.25">
      <c r="A53" s="1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4"/>
      <c r="AS53" s="52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4"/>
      <c r="BT53" s="62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4"/>
      <c r="CL53" s="62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4"/>
      <c r="DE53" s="51"/>
      <c r="DF53" s="51"/>
      <c r="DG53" s="51"/>
      <c r="DH53" s="51"/>
      <c r="DI53" s="51"/>
      <c r="DJ53" s="51"/>
      <c r="DK53" s="2"/>
    </row>
    <row r="54" spans="1:115" ht="15.75" customHeight="1" x14ac:dyDescent="0.25">
      <c r="A54" s="14"/>
      <c r="B54" s="57" t="str">
        <f>'[1]оплата труда'!A184</f>
        <v>18. Ремонт фундаментов под стенами существующих зданий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8"/>
      <c r="AS54" s="22" t="s">
        <v>25</v>
      </c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3"/>
      <c r="BS54" s="24"/>
      <c r="BT54" s="59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0</v>
      </c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1"/>
      <c r="CL54" s="59">
        <f>BT54/('[1]хар-ка по 75-му'!E45+'[1]хар-ка по 75-му'!F48)/12*'[1]перечень по 75-му'!DH16</f>
        <v>0</v>
      </c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E54" s="50">
        <f>BT54/12/'[1]хар-ка по 75-му'!E46</f>
        <v>0</v>
      </c>
      <c r="DF54" s="51"/>
      <c r="DG54" s="51"/>
      <c r="DH54" s="51"/>
      <c r="DI54" s="51"/>
      <c r="DJ54" s="51"/>
      <c r="DK54" s="2"/>
    </row>
    <row r="55" spans="1:115" ht="15.75" x14ac:dyDescent="0.25">
      <c r="A55" s="14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4"/>
      <c r="AS55" s="48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49"/>
      <c r="BT55" s="62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4"/>
      <c r="CL55" s="62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51"/>
      <c r="DF55" s="51"/>
      <c r="DG55" s="51"/>
      <c r="DH55" s="51"/>
      <c r="DI55" s="51"/>
      <c r="DJ55" s="51"/>
      <c r="DK55" s="2"/>
    </row>
    <row r="56" spans="1:115" ht="15.75" customHeight="1" x14ac:dyDescent="0.25">
      <c r="A56" s="14"/>
      <c r="B56" s="57" t="str">
        <f>'[1]оплата труда'!A228</f>
        <v>19. Устранение повреждений ступеней, полов в местах общего пользования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8"/>
      <c r="AS56" s="70" t="s">
        <v>25</v>
      </c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2"/>
      <c r="BT56" s="59">
        <f>('[1]оплата труда'!M236+'[1]оплата труда'!M246+[1]материалы!H186+'[1]Охрана труда'!F223)</f>
        <v>0</v>
      </c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1"/>
      <c r="CL56" s="59">
        <f>BT56/('[1]хар-ка по 75-му'!E45+'[1]хар-ка по 75-му'!F48)/12</f>
        <v>0</v>
      </c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1"/>
      <c r="DE56" s="50">
        <f>BT56/12/'[1]хар-ка по 75-му'!E46</f>
        <v>0</v>
      </c>
      <c r="DF56" s="51"/>
      <c r="DG56" s="51"/>
      <c r="DH56" s="51"/>
      <c r="DI56" s="51"/>
      <c r="DJ56" s="51"/>
      <c r="DK56" s="2"/>
    </row>
    <row r="57" spans="1:115" ht="15.75" x14ac:dyDescent="0.25">
      <c r="A57" s="1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4"/>
      <c r="AS57" s="52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4"/>
      <c r="BT57" s="62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4"/>
      <c r="CL57" s="62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4"/>
      <c r="DE57" s="51"/>
      <c r="DF57" s="51"/>
      <c r="DG57" s="51"/>
      <c r="DH57" s="51"/>
      <c r="DI57" s="51"/>
      <c r="DJ57" s="51"/>
      <c r="DK57" s="2"/>
    </row>
    <row r="58" spans="1:115" ht="15.75" customHeight="1" x14ac:dyDescent="0.25">
      <c r="A58" s="14"/>
      <c r="B58" s="57" t="str">
        <f>'[1]оплата труда'!A248</f>
        <v>20. Частичный ремонт кровли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8"/>
      <c r="AS58" s="70" t="s">
        <v>25</v>
      </c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2"/>
      <c r="BT58" s="59">
        <f>'[1]оплата труда'!M258+'[1]Охрана труда'!F224+[1]материалы!H199</f>
        <v>633.66531772529322</v>
      </c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1"/>
      <c r="CL58" s="59">
        <f>BT58/('[1]хар-ка по 75-му'!E45+'[1]хар-ка по 75-му'!F48)/12</f>
        <v>0.2898213125344371</v>
      </c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1"/>
      <c r="DE58" s="50">
        <f>BT58/12/'[1]хар-ка по 75-му'!E46</f>
        <v>0.34535934037785765</v>
      </c>
      <c r="DF58" s="51"/>
      <c r="DG58" s="51"/>
      <c r="DH58" s="51"/>
      <c r="DI58" s="51"/>
      <c r="DJ58" s="51"/>
      <c r="DK58" s="2"/>
    </row>
    <row r="59" spans="1:115" ht="15.75" x14ac:dyDescent="0.25">
      <c r="A59" s="14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4"/>
      <c r="AS59" s="82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4"/>
      <c r="BT59" s="62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4"/>
      <c r="CL59" s="62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4"/>
      <c r="DE59" s="51"/>
      <c r="DF59" s="51"/>
      <c r="DG59" s="51"/>
      <c r="DH59" s="51"/>
      <c r="DI59" s="51"/>
      <c r="DJ59" s="51"/>
      <c r="DK59" s="2"/>
    </row>
    <row r="60" spans="1:115" ht="15.75" customHeight="1" x14ac:dyDescent="0.25">
      <c r="A60" s="14"/>
      <c r="B60" s="57" t="s">
        <v>48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70" t="s">
        <v>25</v>
      </c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2"/>
      <c r="BT60" s="60">
        <f>'[1]оплата труда'!M270+'[1]Охрана труда'!F225+[1]материалы!H208</f>
        <v>0</v>
      </c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1"/>
      <c r="CL60" s="59">
        <f>BT60/('[1]хар-ка по 75-му'!E45+'[1]хар-ка по 75-му'!F48)/12</f>
        <v>0</v>
      </c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1"/>
      <c r="DE60" s="50">
        <f>BT60/12/'[1]хар-ка по 75-му'!E46</f>
        <v>0</v>
      </c>
      <c r="DF60" s="51"/>
      <c r="DG60" s="51"/>
      <c r="DH60" s="51"/>
      <c r="DI60" s="51"/>
      <c r="DJ60" s="51"/>
      <c r="DK60" s="2"/>
    </row>
    <row r="61" spans="1:115" ht="15.75" x14ac:dyDescent="0.25">
      <c r="A61" s="1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81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7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4"/>
      <c r="CL61" s="62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4"/>
      <c r="DE61" s="51"/>
      <c r="DF61" s="51"/>
      <c r="DG61" s="51"/>
      <c r="DH61" s="51"/>
      <c r="DI61" s="51"/>
      <c r="DJ61" s="51"/>
      <c r="DK61" s="2"/>
    </row>
    <row r="62" spans="1:115" ht="15.75" customHeight="1" x14ac:dyDescent="0.25">
      <c r="A62" s="2"/>
      <c r="B62" s="57" t="str">
        <f>'[1]оплата труда'!A272</f>
        <v>22. Устранение засоров внутренних канализационных трубопроводов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70" t="s">
        <v>25</v>
      </c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2"/>
      <c r="BT62" s="60">
        <f>'[1]оплата труда'!M278+'[1]Охрана труда'!F226+[1]материалы!H214</f>
        <v>0</v>
      </c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1"/>
      <c r="CL62" s="59">
        <f>BT62/('[1]хар-ка по 75-му'!$E$45+'[1]хар-ка по 75-му'!$F$48)/12</f>
        <v>0</v>
      </c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1"/>
      <c r="DE62" s="50">
        <f>BT62/12/'[1]хар-ка по 75-му'!E46</f>
        <v>0</v>
      </c>
      <c r="DF62" s="51"/>
      <c r="DG62" s="51"/>
      <c r="DH62" s="51"/>
      <c r="DI62" s="51"/>
      <c r="DJ62" s="51"/>
      <c r="DK62" s="2"/>
    </row>
    <row r="63" spans="1:115" ht="15.75" x14ac:dyDescent="0.25">
      <c r="A63" s="27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81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7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4"/>
      <c r="CL63" s="62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4"/>
      <c r="DE63" s="51"/>
      <c r="DF63" s="51"/>
      <c r="DG63" s="51"/>
      <c r="DH63" s="51"/>
      <c r="DI63" s="51"/>
      <c r="DJ63" s="51"/>
      <c r="DK63" s="2"/>
    </row>
    <row r="64" spans="1:115" ht="15.75" customHeight="1" x14ac:dyDescent="0.25">
      <c r="A64" s="28"/>
      <c r="B64" s="32" t="str">
        <f>'[1]оплата труда'!A280</f>
        <v xml:space="preserve">23. Притирка  запорной  арматуры без снятия с места в системе отопления         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70" t="s">
        <v>25</v>
      </c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2"/>
      <c r="BT64" s="60">
        <f>'[1]оплата труда'!M287+'[1]Охрана труда'!F227+[1]материалы!H220</f>
        <v>0</v>
      </c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1"/>
      <c r="CL64" s="59">
        <f>BT64/('[1]хар-ка по 75-му'!$E$45+'[1]хар-ка по 75-му'!$F$48)/12</f>
        <v>0</v>
      </c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1"/>
      <c r="DE64" s="50">
        <f>BT64/12/'[1]хар-ка по 75-му'!E46</f>
        <v>0</v>
      </c>
      <c r="DF64" s="51"/>
      <c r="DG64" s="51"/>
      <c r="DH64" s="51"/>
      <c r="DI64" s="51"/>
      <c r="DJ64" s="51"/>
      <c r="DK64" s="2"/>
    </row>
    <row r="65" spans="1:115" ht="15.75" x14ac:dyDescent="0.25">
      <c r="A65" s="2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48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49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4"/>
      <c r="CL65" s="62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4"/>
      <c r="DE65" s="51"/>
      <c r="DF65" s="51"/>
      <c r="DG65" s="51"/>
      <c r="DH65" s="51"/>
      <c r="DI65" s="51"/>
      <c r="DJ65" s="51"/>
      <c r="DK65" s="2"/>
    </row>
    <row r="66" spans="1:115" ht="15.75" customHeight="1" x14ac:dyDescent="0.25">
      <c r="A66" s="28"/>
      <c r="B66" s="32" t="str">
        <f>'[1]оплата труда'!A289</f>
        <v xml:space="preserve">24. Укрепление крючков для  труб и приборов центрального отопления.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83" t="s">
        <v>25</v>
      </c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5"/>
      <c r="BT66" s="59">
        <f>'[1]оплата труда'!M295+'[1]Охрана труда'!F228+[1]материалы!H227</f>
        <v>0</v>
      </c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1"/>
      <c r="CL66" s="59">
        <f>BT66/('[1]хар-ка по 75-му'!$E$45+'[1]хар-ка по 75-му'!$F$48)/12</f>
        <v>0</v>
      </c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1"/>
      <c r="DE66" s="50">
        <f>BT66/12/'[1]хар-ка по 75-му'!E46</f>
        <v>0</v>
      </c>
      <c r="DF66" s="51"/>
      <c r="DG66" s="51"/>
      <c r="DH66" s="51"/>
      <c r="DI66" s="51"/>
      <c r="DJ66" s="51"/>
      <c r="DK66" s="2"/>
    </row>
    <row r="67" spans="1:115" ht="15.75" x14ac:dyDescent="0.25">
      <c r="A67" s="2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86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8"/>
      <c r="BT67" s="62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4"/>
      <c r="CL67" s="62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4"/>
      <c r="DE67" s="51"/>
      <c r="DF67" s="51"/>
      <c r="DG67" s="51"/>
      <c r="DH67" s="51"/>
      <c r="DI67" s="51"/>
      <c r="DJ67" s="51"/>
      <c r="DK67" s="2"/>
    </row>
    <row r="68" spans="1:115" ht="15.75" customHeight="1" x14ac:dyDescent="0.25">
      <c r="A68" s="28"/>
      <c r="B68" s="32" t="str">
        <f>'[1]оплата труда'!A297</f>
        <v>25. Ликвидация воздушных пробок в системе отопления в стояке.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83" t="s">
        <v>25</v>
      </c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5"/>
      <c r="BT68" s="59">
        <f>'[1]оплата труда'!M302+'[1]Охрана труда'!F229+[1]материалы!C230</f>
        <v>0</v>
      </c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1"/>
      <c r="CL68" s="59">
        <f>BT68/('[1]хар-ка по 75-му'!$E$45+'[1]хар-ка по 75-му'!$F$48)/12</f>
        <v>0</v>
      </c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1"/>
      <c r="DE68" s="50">
        <f>BT68/12/'[1]хар-ка по 75-му'!E46</f>
        <v>0</v>
      </c>
      <c r="DF68" s="51"/>
      <c r="DG68" s="51"/>
      <c r="DH68" s="51"/>
      <c r="DI68" s="51"/>
      <c r="DJ68" s="51"/>
      <c r="DK68" s="2"/>
    </row>
    <row r="69" spans="1:115" ht="15.75" x14ac:dyDescent="0.25">
      <c r="A69" s="2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86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8"/>
      <c r="BT69" s="62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4"/>
      <c r="CL69" s="62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4"/>
      <c r="DE69" s="51"/>
      <c r="DF69" s="51"/>
      <c r="DG69" s="51"/>
      <c r="DH69" s="51"/>
      <c r="DI69" s="51"/>
      <c r="DJ69" s="51"/>
      <c r="DK69" s="2"/>
    </row>
    <row r="70" spans="1:115" ht="15.75" customHeight="1" x14ac:dyDescent="0.25">
      <c r="A70" s="28"/>
      <c r="B70" s="32" t="str">
        <f>'[1]оплата труда'!A305</f>
        <v xml:space="preserve">26. Восстановление    разрушенной тепловой изоляции  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83" t="s">
        <v>25</v>
      </c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5"/>
      <c r="BT70" s="59">
        <f>'[1]оплата труда'!M312+'[1]Охрана труда'!F230+[1]материалы!H237</f>
        <v>0</v>
      </c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1"/>
      <c r="CL70" s="59">
        <f>BT70/('[1]хар-ка по 75-му'!$E$45+'[1]хар-ка по 75-му'!$F$48)/12</f>
        <v>0</v>
      </c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1"/>
      <c r="DE70" s="50">
        <f>BT70/12/'[1]хар-ка по 75-му'!E46</f>
        <v>0</v>
      </c>
      <c r="DF70" s="51"/>
      <c r="DG70" s="51"/>
      <c r="DH70" s="51"/>
      <c r="DI70" s="51"/>
      <c r="DJ70" s="51"/>
      <c r="DK70" s="2"/>
    </row>
    <row r="71" spans="1:115" ht="15.75" x14ac:dyDescent="0.25">
      <c r="A71" s="2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86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8"/>
      <c r="BT71" s="62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4"/>
      <c r="CL71" s="62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4"/>
      <c r="DE71" s="51"/>
      <c r="DF71" s="51"/>
      <c r="DG71" s="51"/>
      <c r="DH71" s="51"/>
      <c r="DI71" s="51"/>
      <c r="DJ71" s="51"/>
      <c r="DK71" s="2"/>
    </row>
    <row r="72" spans="1:115" ht="15.75" customHeight="1" x14ac:dyDescent="0.25">
      <c r="A72" s="28"/>
      <c r="B72" s="32" t="str">
        <f>'[1]оплата труда'!A314</f>
        <v xml:space="preserve">27. Осмотр системы  центрального отопления  (квартирные устройства) 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83" t="s">
        <v>25</v>
      </c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5"/>
      <c r="BT72" s="59">
        <f>'[1]оплата труда'!M319+'[1]Охрана труда'!F231+[1]материалы!C240</f>
        <v>0</v>
      </c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1"/>
      <c r="CL72" s="59">
        <f>BT72/('[1]хар-ка по 75-му'!$E$45+'[1]хар-ка по 75-му'!$F$48)/12</f>
        <v>0</v>
      </c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1"/>
      <c r="DE72" s="50">
        <f>BT72/12/'[1]хар-ка по 75-му'!E46</f>
        <v>0</v>
      </c>
      <c r="DF72" s="51"/>
      <c r="DG72" s="51"/>
      <c r="DH72" s="51"/>
      <c r="DI72" s="51"/>
      <c r="DJ72" s="51"/>
      <c r="DK72" s="2"/>
    </row>
    <row r="73" spans="1:115" ht="15.75" x14ac:dyDescent="0.25">
      <c r="A73" s="1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86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8"/>
      <c r="BT73" s="62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4"/>
      <c r="CL73" s="62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4"/>
      <c r="DE73" s="51"/>
      <c r="DF73" s="51"/>
      <c r="DG73" s="51"/>
      <c r="DH73" s="51"/>
      <c r="DI73" s="51"/>
      <c r="DJ73" s="51"/>
      <c r="DK73" s="2"/>
    </row>
    <row r="74" spans="1:115" ht="15.75" customHeight="1" x14ac:dyDescent="0.25">
      <c r="A74" s="14"/>
      <c r="B74" s="57" t="str">
        <f>'[1]оплата труда'!A321</f>
        <v xml:space="preserve">28.Проверка устройств отопления в чердачных и подвальных помещениях.       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8"/>
      <c r="AS74" s="83" t="s">
        <v>25</v>
      </c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5"/>
      <c r="BT74" s="59">
        <f>'[1]оплата труда'!M327+'[1]Охрана труда'!F232+[1]материалы!C243</f>
        <v>0</v>
      </c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1"/>
      <c r="CL74" s="59">
        <f>BT74/('[1]хар-ка по 75-му'!$E$45+'[1]хар-ка по 75-му'!$F$48)/12</f>
        <v>0</v>
      </c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1"/>
      <c r="DE74" s="50">
        <f>BT74/12/'[1]хар-ка по 75-му'!E46</f>
        <v>0</v>
      </c>
      <c r="DF74" s="51"/>
      <c r="DG74" s="51"/>
      <c r="DH74" s="51"/>
      <c r="DI74" s="51"/>
      <c r="DJ74" s="51"/>
      <c r="DK74" s="2"/>
    </row>
    <row r="75" spans="1:115" ht="15.75" x14ac:dyDescent="0.25">
      <c r="A75" s="1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4"/>
      <c r="AS75" s="86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8"/>
      <c r="BT75" s="62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4"/>
      <c r="CL75" s="62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4"/>
      <c r="DE75" s="51"/>
      <c r="DF75" s="51"/>
      <c r="DG75" s="51"/>
      <c r="DH75" s="51"/>
      <c r="DI75" s="51"/>
      <c r="DJ75" s="51"/>
      <c r="DK75" s="2"/>
    </row>
    <row r="76" spans="1:115" ht="15.75" customHeight="1" x14ac:dyDescent="0.25">
      <c r="A76" s="14"/>
      <c r="B76" s="57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8"/>
      <c r="AS76" s="83" t="s">
        <v>25</v>
      </c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5"/>
      <c r="BT76" s="59">
        <f>'[1]оплата труда'!M337+'[1]Охрана труда'!F233+[1]материалы!H256</f>
        <v>0</v>
      </c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1"/>
      <c r="CL76" s="59">
        <f>BT76/('[1]хар-ка по 75-му'!$E$45+'[1]хар-ка по 75-му'!$F$48)/12</f>
        <v>0</v>
      </c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1"/>
      <c r="DE76" s="50">
        <f>BT76/12/'[1]хар-ка по 75-му'!E46</f>
        <v>0</v>
      </c>
      <c r="DF76" s="51"/>
      <c r="DG76" s="51"/>
      <c r="DH76" s="51"/>
      <c r="DI76" s="51"/>
      <c r="DJ76" s="51"/>
      <c r="DK76" s="2"/>
    </row>
    <row r="77" spans="1:115" ht="15.75" x14ac:dyDescent="0.25">
      <c r="A77" s="14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4"/>
      <c r="AS77" s="86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8"/>
      <c r="BT77" s="62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4"/>
      <c r="CL77" s="62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4"/>
      <c r="DE77" s="51"/>
      <c r="DF77" s="51"/>
      <c r="DG77" s="51"/>
      <c r="DH77" s="51"/>
      <c r="DI77" s="51"/>
      <c r="DJ77" s="51"/>
      <c r="DK77" s="2"/>
    </row>
    <row r="78" spans="1:115" ht="15.75" customHeight="1" x14ac:dyDescent="0.25">
      <c r="A78" s="14"/>
      <c r="B78" s="57" t="str">
        <f>'[1]оплата труда'!A340</f>
        <v xml:space="preserve">30. Замена  неисправных  участков электрической сети здания    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8"/>
      <c r="AS78" s="83" t="s">
        <v>25</v>
      </c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5"/>
      <c r="BT78" s="59">
        <f>'[1]оплата труда'!M347+'[1]Охрана труда'!F234+[1]материалы!H265</f>
        <v>119.7947709390457</v>
      </c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1"/>
      <c r="CL78" s="59">
        <f>BT78/('[1]хар-ка по 75-му'!$E$45+'[1]хар-ка по 75-му'!$F$48)/12</f>
        <v>5.4790875841129578E-2</v>
      </c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1"/>
      <c r="DE78" s="50">
        <f>BT78/12/'[1]хар-ка по 75-му'!E46</f>
        <v>6.529037003436107E-2</v>
      </c>
      <c r="DF78" s="51"/>
      <c r="DG78" s="51"/>
      <c r="DH78" s="51"/>
      <c r="DI78" s="51"/>
      <c r="DJ78" s="51"/>
      <c r="DK78" s="2"/>
    </row>
    <row r="79" spans="1:115" ht="15.75" x14ac:dyDescent="0.25">
      <c r="A79" s="14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4"/>
      <c r="AS79" s="86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8"/>
      <c r="BT79" s="62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4"/>
      <c r="CL79" s="62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4"/>
      <c r="DE79" s="51"/>
      <c r="DF79" s="51"/>
      <c r="DG79" s="51"/>
      <c r="DH79" s="51"/>
      <c r="DI79" s="51"/>
      <c r="DJ79" s="51"/>
      <c r="DK79" s="2"/>
    </row>
    <row r="80" spans="1:115" ht="15.75" customHeight="1" x14ac:dyDescent="0.25">
      <c r="A80" s="14"/>
      <c r="B80" s="57" t="str">
        <f>'[1]оплата труда'!A350</f>
        <v>31. Ремонт щитов.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8"/>
      <c r="AS80" s="83" t="s">
        <v>25</v>
      </c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5"/>
      <c r="BT80" s="59">
        <f>'[1]оплата труда'!M356+'[1]Охрана труда'!F235+[1]материалы!H280</f>
        <v>0</v>
      </c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1"/>
      <c r="CL80" s="59">
        <f>BT80/('[1]хар-ка по 75-му'!$E$45+'[1]хар-ка по 75-му'!$F$48)/12</f>
        <v>0</v>
      </c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1"/>
      <c r="DE80" s="50">
        <f>BT80/12/'[1]хар-ка по 75-му'!E46</f>
        <v>0</v>
      </c>
      <c r="DF80" s="51"/>
      <c r="DG80" s="51"/>
      <c r="DH80" s="51"/>
      <c r="DI80" s="51"/>
      <c r="DJ80" s="51"/>
      <c r="DK80" s="2"/>
    </row>
    <row r="81" spans="1:115" ht="15.75" x14ac:dyDescent="0.25">
      <c r="A81" s="14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4"/>
      <c r="AS81" s="86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8"/>
      <c r="BT81" s="62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4"/>
      <c r="CL81" s="62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4"/>
      <c r="DE81" s="51"/>
      <c r="DF81" s="51"/>
      <c r="DG81" s="51"/>
      <c r="DH81" s="51"/>
      <c r="DI81" s="51"/>
      <c r="DJ81" s="51"/>
      <c r="DK81" s="2"/>
    </row>
    <row r="82" spans="1:115" ht="15.75" customHeight="1" x14ac:dyDescent="0.25">
      <c r="A82" s="14"/>
      <c r="B82" s="57" t="str">
        <f>'[1]оплата труда'!A358</f>
        <v>32. Ремонт внутренней штукатурки отдельным местами (стены подъезда)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8"/>
      <c r="AS82" s="83" t="s">
        <v>25</v>
      </c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5"/>
      <c r="BT82" s="59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1"/>
      <c r="CL82" s="59">
        <f>BT82/('[1]хар-ка по 75-му'!$E$45+'[1]хар-ка по 75-му'!$F$48)/12</f>
        <v>0</v>
      </c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1"/>
      <c r="DE82" s="50">
        <f>BT82/12/'[1]хар-ка по 75-му'!E46</f>
        <v>0</v>
      </c>
      <c r="DF82" s="51"/>
      <c r="DG82" s="51"/>
      <c r="DH82" s="51"/>
      <c r="DI82" s="51"/>
      <c r="DJ82" s="51"/>
      <c r="DK82" s="2"/>
    </row>
    <row r="83" spans="1:115" ht="15.75" x14ac:dyDescent="0.25">
      <c r="A83" s="14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AS83" s="86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8"/>
      <c r="BT83" s="62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4"/>
      <c r="CL83" s="62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4"/>
      <c r="DE83" s="51"/>
      <c r="DF83" s="51"/>
      <c r="DG83" s="51"/>
      <c r="DH83" s="51"/>
      <c r="DI83" s="51"/>
      <c r="DJ83" s="51"/>
      <c r="DK83" s="2"/>
    </row>
    <row r="84" spans="1:115" ht="15.75" customHeight="1" x14ac:dyDescent="0.25">
      <c r="A84" s="14"/>
      <c r="B84" s="57" t="str">
        <f>'[1]оплата труда'!A391</f>
        <v>33. Смена отдельных досок наружной обшивки деревянных стен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  <c r="AS84" s="83" t="s">
        <v>25</v>
      </c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5"/>
      <c r="BT84" s="59">
        <f>'[1]оплата труда'!M398+'[1]Охрана труда'!F238+[1]материалы!H313</f>
        <v>0</v>
      </c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1"/>
      <c r="CL84" s="59">
        <f>BT84/('[1]хар-ка по 75-му'!$E$45+'[1]хар-ка по 75-му'!$F$48)/12</f>
        <v>0</v>
      </c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1"/>
      <c r="DE84" s="50">
        <f>BT84/12/'[1]хар-ка по 75-му'!E46</f>
        <v>0</v>
      </c>
      <c r="DF84" s="51"/>
      <c r="DG84" s="51"/>
      <c r="DH84" s="51"/>
      <c r="DI84" s="51"/>
      <c r="DJ84" s="51"/>
      <c r="DK84" s="2"/>
    </row>
    <row r="85" spans="1:115" ht="15.75" x14ac:dyDescent="0.25">
      <c r="A85" s="14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4"/>
      <c r="AS85" s="86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8"/>
      <c r="BT85" s="62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4"/>
      <c r="CL85" s="62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4"/>
      <c r="DE85" s="51"/>
      <c r="DF85" s="51"/>
      <c r="DG85" s="51"/>
      <c r="DH85" s="51"/>
      <c r="DI85" s="51"/>
      <c r="DJ85" s="51"/>
      <c r="DK85" s="2"/>
    </row>
    <row r="86" spans="1:115" ht="15.75" customHeight="1" x14ac:dyDescent="0.25">
      <c r="A86" s="14"/>
      <c r="B86" s="43" t="s">
        <v>49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AS86" s="13"/>
      <c r="AT86" s="89" t="s">
        <v>50</v>
      </c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90"/>
      <c r="BT86" s="62">
        <f>CL86*('[1]хар-ка по 75-му'!E45+'[1]хар-ка по 75-му'!F48)*12</f>
        <v>408.12799999999999</v>
      </c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4"/>
      <c r="CL86" s="62">
        <f>('[1]Аварийная служба'!B6/6)</f>
        <v>0.18666666666666668</v>
      </c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4"/>
      <c r="DE86" s="50">
        <f>BT86/12/'[1]хар-ка по 75-му'!E46</f>
        <v>0.22243732286897752</v>
      </c>
      <c r="DF86" s="51"/>
      <c r="DG86" s="51"/>
      <c r="DH86" s="51"/>
      <c r="DI86" s="51"/>
      <c r="DJ86" s="51"/>
      <c r="DK86" s="2"/>
    </row>
    <row r="87" spans="1:115" ht="15.75" customHeight="1" x14ac:dyDescent="0.25">
      <c r="A87" s="8"/>
      <c r="B87" s="57" t="s">
        <v>51</v>
      </c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8"/>
      <c r="AS87" s="8"/>
      <c r="AT87" s="37">
        <v>0</v>
      </c>
      <c r="AU87" s="37"/>
      <c r="AV87" s="37"/>
      <c r="AW87" s="37"/>
      <c r="AX87" s="37"/>
      <c r="AY87" s="37"/>
      <c r="AZ87" s="9"/>
      <c r="BA87" s="68" t="s">
        <v>29</v>
      </c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9"/>
      <c r="BT87" s="59">
        <f>CL87*'[1]хар-ка по 75-му'!E45*12*AT87</f>
        <v>0</v>
      </c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1"/>
      <c r="CL87" s="59">
        <f>5/12*AT87</f>
        <v>0</v>
      </c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1"/>
      <c r="DE87" s="50">
        <f>BT87/12/'[1]хар-ка по 75-му'!E46</f>
        <v>0</v>
      </c>
      <c r="DF87" s="51"/>
      <c r="DG87" s="51"/>
      <c r="DH87" s="51"/>
      <c r="DI87" s="51"/>
      <c r="DJ87" s="51"/>
      <c r="DK87" s="2"/>
    </row>
    <row r="88" spans="1:115" ht="15.75" x14ac:dyDescent="0.25">
      <c r="A88" s="1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AS88" s="52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4"/>
      <c r="BT88" s="62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4"/>
      <c r="CL88" s="62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4"/>
      <c r="DE88" s="51"/>
      <c r="DF88" s="51"/>
      <c r="DG88" s="51"/>
      <c r="DH88" s="51"/>
      <c r="DI88" s="51"/>
      <c r="DJ88" s="51"/>
      <c r="DK88" s="2"/>
    </row>
    <row r="89" spans="1:115" ht="15.75" customHeight="1" x14ac:dyDescent="0.25">
      <c r="A89" s="8"/>
      <c r="B89" s="57" t="s">
        <v>52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8"/>
      <c r="AS89" s="8"/>
      <c r="AT89" s="37">
        <v>0</v>
      </c>
      <c r="AU89" s="37"/>
      <c r="AV89" s="37"/>
      <c r="AW89" s="37"/>
      <c r="AX89" s="37"/>
      <c r="AY89" s="37"/>
      <c r="AZ89" s="9"/>
      <c r="BA89" s="68" t="s">
        <v>29</v>
      </c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9"/>
      <c r="BT89" s="59">
        <f>CL89*'[1]хар-ка по 75-му'!E45*12</f>
        <v>0</v>
      </c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1"/>
      <c r="CL89" s="59">
        <v>0</v>
      </c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1"/>
      <c r="DE89" s="50">
        <f>BT89/12/'[1]хар-ка по 75-му'!E46</f>
        <v>0</v>
      </c>
      <c r="DF89" s="51"/>
      <c r="DG89" s="51"/>
      <c r="DH89" s="51"/>
      <c r="DI89" s="51"/>
      <c r="DJ89" s="51"/>
      <c r="DK89" s="2"/>
    </row>
    <row r="90" spans="1:115" ht="15.75" x14ac:dyDescent="0.25">
      <c r="A90" s="1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4"/>
      <c r="AS90" s="52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4"/>
      <c r="BT90" s="62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4"/>
      <c r="CL90" s="62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4"/>
      <c r="DE90" s="51"/>
      <c r="DF90" s="51"/>
      <c r="DG90" s="51"/>
      <c r="DH90" s="51"/>
      <c r="DI90" s="51"/>
      <c r="DJ90" s="51"/>
      <c r="DK90" s="2"/>
    </row>
    <row r="91" spans="1:115" ht="15.75" customHeight="1" x14ac:dyDescent="0.25">
      <c r="A91" s="14"/>
      <c r="B91" s="91" t="s">
        <v>53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8"/>
      <c r="AS91" s="92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4"/>
      <c r="BT91" s="59">
        <f>BT10+BT12+BT14+BT16+BT19+BT21+BT23+BT25+BT28+BT30+BT33+BT35+BT37+BT40+BT42+BT45+BT52+BT54+BT56+BT58+BT60+BT62+BT64+BT66+BT68+BT70+BT72+BT74+BT76+BT78+BT80+BT82+BT84+BT86+BT87+BT89</f>
        <v>27154.098710446553</v>
      </c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1"/>
      <c r="CL91" s="59">
        <f>CL10+CL12+CL14+CL16+CL19+CL21+CL23+CL25+CL28+CL30+CL33+CL35+CL37+CL40+CL42+CL45+CL52+CL54+CL56+CL58+CL60+CL62+CL64+CL66+CL68+CL70+CL72+CL74+CL76+CL78+CL80+CL82+CL84+CL86+CL87+CL89</f>
        <v>12.419547525817123</v>
      </c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1"/>
      <c r="DE91" s="50">
        <f>BT91/12/'[1]хар-ка по 75-му'!E46</f>
        <v>14.799486979750684</v>
      </c>
      <c r="DF91" s="51"/>
      <c r="DG91" s="51"/>
      <c r="DH91" s="51"/>
      <c r="DI91" s="51"/>
      <c r="DJ91" s="51"/>
      <c r="DK91" s="2"/>
    </row>
    <row r="92" spans="1:115" ht="15.75" customHeight="1" x14ac:dyDescent="0.25">
      <c r="A92" s="30" t="s">
        <v>54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2"/>
    </row>
    <row r="93" spans="1:115" ht="15.75" x14ac:dyDescent="0.25">
      <c r="A93" s="100" t="s">
        <v>55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81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7"/>
      <c r="BT93" s="65">
        <f>BT91*0.12</f>
        <v>3258.4918452535862</v>
      </c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7"/>
      <c r="CL93" s="65">
        <f>BT93/('[1]хар-ка по 75-му'!E45+'[1]хар-ка по 75-му'!F48)/12</f>
        <v>1.4903457030980547</v>
      </c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7"/>
      <c r="DE93" s="50">
        <f>BT93/12/'[1]хар-ка по 75-му'!E46</f>
        <v>1.7759384375700817</v>
      </c>
      <c r="DF93" s="51"/>
      <c r="DG93" s="51"/>
      <c r="DH93" s="51"/>
      <c r="DI93" s="51"/>
      <c r="DJ93" s="51"/>
      <c r="DK93" s="2"/>
    </row>
    <row r="94" spans="1:115" ht="15.75" x14ac:dyDescent="0.25">
      <c r="A94" s="51" t="s">
        <v>56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2"/>
    </row>
    <row r="95" spans="1:115" ht="15.75" x14ac:dyDescent="0.25">
      <c r="A95" s="95" t="s">
        <v>57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7">
        <f>BT93+BT91</f>
        <v>30412.590555700139</v>
      </c>
      <c r="BU95" s="97"/>
      <c r="BV95" s="97"/>
      <c r="BW95" s="97"/>
      <c r="BX95" s="97"/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97"/>
      <c r="CJ95" s="97"/>
      <c r="CK95" s="97"/>
      <c r="CL95" s="97">
        <f>CL91+CL93</f>
        <v>13.909893228915177</v>
      </c>
      <c r="CM95" s="97"/>
      <c r="CN95" s="97"/>
      <c r="CO95" s="97"/>
      <c r="CP95" s="97"/>
      <c r="CQ95" s="97"/>
      <c r="CR95" s="97"/>
      <c r="CS95" s="97"/>
      <c r="CT95" s="97"/>
      <c r="CU95" s="97"/>
      <c r="CV95" s="97"/>
      <c r="CW95" s="97"/>
      <c r="CX95" s="97"/>
      <c r="CY95" s="97"/>
      <c r="CZ95" s="97"/>
      <c r="DA95" s="97"/>
      <c r="DB95" s="97"/>
      <c r="DC95" s="97"/>
      <c r="DD95" s="97"/>
      <c r="DE95" s="50">
        <f>BT95/12/'[1]хар-ка по 75-му'!E46</f>
        <v>16.575425417320766</v>
      </c>
      <c r="DF95" s="51"/>
      <c r="DG95" s="51"/>
      <c r="DH95" s="51"/>
      <c r="DI95" s="51"/>
      <c r="DJ95" s="51"/>
      <c r="DK95" s="29"/>
    </row>
    <row r="96" spans="1:115" ht="15.75" x14ac:dyDescent="0.25">
      <c r="A96" s="2" t="s">
        <v>58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</row>
    <row r="97" spans="1:115" ht="15.75" x14ac:dyDescent="0.25">
      <c r="A97" s="2"/>
      <c r="B97" s="2" t="s">
        <v>59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G97" s="98"/>
      <c r="DH97" s="99"/>
      <c r="DI97" s="99"/>
      <c r="DJ97" s="99"/>
      <c r="DK97" s="99"/>
    </row>
    <row r="98" spans="1:115" ht="15.75" x14ac:dyDescent="0.25">
      <c r="A98" s="2"/>
      <c r="B98" s="2" t="s">
        <v>60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1:115" ht="15.75" x14ac:dyDescent="0.25">
      <c r="A99" s="2"/>
      <c r="B99" s="2" t="s">
        <v>61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</row>
    <row r="101" spans="1:1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</row>
  </sheetData>
  <mergeCells count="259">
    <mergeCell ref="A95:AR95"/>
    <mergeCell ref="AS95:BS95"/>
    <mergeCell ref="BT95:CK95"/>
    <mergeCell ref="CL95:DD95"/>
    <mergeCell ref="DE95:DJ95"/>
    <mergeCell ref="DG97:DK97"/>
    <mergeCell ref="A93:AR93"/>
    <mergeCell ref="AS93:BS93"/>
    <mergeCell ref="BT93:CK93"/>
    <mergeCell ref="CL93:DD93"/>
    <mergeCell ref="DE93:DJ93"/>
    <mergeCell ref="A94:DJ94"/>
    <mergeCell ref="B91:AR91"/>
    <mergeCell ref="AS91:BS91"/>
    <mergeCell ref="BT91:CK91"/>
    <mergeCell ref="CL91:DD91"/>
    <mergeCell ref="DE91:DJ91"/>
    <mergeCell ref="A92:DJ92"/>
    <mergeCell ref="DE87:DJ88"/>
    <mergeCell ref="AS88:BS88"/>
    <mergeCell ref="B89:AR90"/>
    <mergeCell ref="AT89:AY89"/>
    <mergeCell ref="BA89:BS89"/>
    <mergeCell ref="BT89:CK90"/>
    <mergeCell ref="CL89:DD90"/>
    <mergeCell ref="DE89:DJ90"/>
    <mergeCell ref="AS90:BS90"/>
    <mergeCell ref="B86:AR86"/>
    <mergeCell ref="AT86:BS86"/>
    <mergeCell ref="BT86:CK86"/>
    <mergeCell ref="CL86:DD86"/>
    <mergeCell ref="DE86:DJ86"/>
    <mergeCell ref="B87:AR88"/>
    <mergeCell ref="AT87:AY87"/>
    <mergeCell ref="BA87:BS87"/>
    <mergeCell ref="BT87:CK88"/>
    <mergeCell ref="CL87:DD88"/>
    <mergeCell ref="B84:AR85"/>
    <mergeCell ref="AS84:BS84"/>
    <mergeCell ref="BT84:CK85"/>
    <mergeCell ref="CL84:DD85"/>
    <mergeCell ref="DE84:DJ85"/>
    <mergeCell ref="AS85:BS85"/>
    <mergeCell ref="B82:AR83"/>
    <mergeCell ref="AS82:BS82"/>
    <mergeCell ref="BT82:CK83"/>
    <mergeCell ref="CL82:DD83"/>
    <mergeCell ref="DE82:DJ83"/>
    <mergeCell ref="AS83:BS83"/>
    <mergeCell ref="B80:AR81"/>
    <mergeCell ref="AS80:BS80"/>
    <mergeCell ref="BT80:CK81"/>
    <mergeCell ref="CL80:DD81"/>
    <mergeCell ref="DE80:DJ81"/>
    <mergeCell ref="AS81:BS81"/>
    <mergeCell ref="B78:AR79"/>
    <mergeCell ref="AS78:BS78"/>
    <mergeCell ref="BT78:CK79"/>
    <mergeCell ref="CL78:DD79"/>
    <mergeCell ref="DE78:DJ79"/>
    <mergeCell ref="AS79:BS79"/>
    <mergeCell ref="B76:AR77"/>
    <mergeCell ref="AS76:BS76"/>
    <mergeCell ref="BT76:CK77"/>
    <mergeCell ref="CL76:DD77"/>
    <mergeCell ref="DE76:DJ77"/>
    <mergeCell ref="AS77:BS77"/>
    <mergeCell ref="B74:AR75"/>
    <mergeCell ref="AS74:BS74"/>
    <mergeCell ref="BT74:CK75"/>
    <mergeCell ref="CL74:DD75"/>
    <mergeCell ref="DE74:DJ75"/>
    <mergeCell ref="AS75:BS75"/>
    <mergeCell ref="B72:AR73"/>
    <mergeCell ref="AS72:BS72"/>
    <mergeCell ref="BT72:CK73"/>
    <mergeCell ref="CL72:DD73"/>
    <mergeCell ref="DE72:DJ73"/>
    <mergeCell ref="AS73:BS73"/>
    <mergeCell ref="B70:AR71"/>
    <mergeCell ref="AS70:BS70"/>
    <mergeCell ref="BT70:CK71"/>
    <mergeCell ref="CL70:DD71"/>
    <mergeCell ref="DE70:DJ71"/>
    <mergeCell ref="AS71:BS71"/>
    <mergeCell ref="B68:AR69"/>
    <mergeCell ref="AS68:BS68"/>
    <mergeCell ref="BT68:CK69"/>
    <mergeCell ref="CL68:DD69"/>
    <mergeCell ref="DE68:DJ69"/>
    <mergeCell ref="AS69:BS69"/>
    <mergeCell ref="B66:AR67"/>
    <mergeCell ref="AS66:BS66"/>
    <mergeCell ref="BT66:CK67"/>
    <mergeCell ref="CL66:DD67"/>
    <mergeCell ref="DE66:DJ67"/>
    <mergeCell ref="AS67:BS67"/>
    <mergeCell ref="B64:AR65"/>
    <mergeCell ref="AS64:BS64"/>
    <mergeCell ref="BT64:CK65"/>
    <mergeCell ref="CL64:DD65"/>
    <mergeCell ref="DE64:DJ65"/>
    <mergeCell ref="AS65:BS65"/>
    <mergeCell ref="B62:AR63"/>
    <mergeCell ref="AS62:BS62"/>
    <mergeCell ref="BT62:CK63"/>
    <mergeCell ref="CL62:DD63"/>
    <mergeCell ref="DE62:DJ63"/>
    <mergeCell ref="AS63:BS63"/>
    <mergeCell ref="B60:AR61"/>
    <mergeCell ref="AS60:BS60"/>
    <mergeCell ref="BT60:CK61"/>
    <mergeCell ref="CL60:DD61"/>
    <mergeCell ref="DE60:DJ61"/>
    <mergeCell ref="AS61:BS61"/>
    <mergeCell ref="B58:AR59"/>
    <mergeCell ref="AS58:BS58"/>
    <mergeCell ref="BT58:CK59"/>
    <mergeCell ref="CL58:DD59"/>
    <mergeCell ref="DE58:DJ59"/>
    <mergeCell ref="AS59:BS59"/>
    <mergeCell ref="B56:AR57"/>
    <mergeCell ref="AS56:BS56"/>
    <mergeCell ref="BT56:CK57"/>
    <mergeCell ref="CL56:DD57"/>
    <mergeCell ref="DE56:DJ57"/>
    <mergeCell ref="AS57:BS57"/>
    <mergeCell ref="BT52:CK53"/>
    <mergeCell ref="CL52:DD53"/>
    <mergeCell ref="DE52:DJ53"/>
    <mergeCell ref="AS53:BS53"/>
    <mergeCell ref="B54:AR55"/>
    <mergeCell ref="BT54:CK55"/>
    <mergeCell ref="CL54:DD55"/>
    <mergeCell ref="DE54:DJ55"/>
    <mergeCell ref="AS55:BS55"/>
    <mergeCell ref="AT48:AY48"/>
    <mergeCell ref="BA48:BS48"/>
    <mergeCell ref="AT49:BS49"/>
    <mergeCell ref="AT50:AY50"/>
    <mergeCell ref="BA50:BS50"/>
    <mergeCell ref="B52:AR53"/>
    <mergeCell ref="DE42:DJ43"/>
    <mergeCell ref="AS43:BS43"/>
    <mergeCell ref="A44:DJ44"/>
    <mergeCell ref="B45:AR51"/>
    <mergeCell ref="AT45:BS45"/>
    <mergeCell ref="BT45:CK51"/>
    <mergeCell ref="CL45:DD51"/>
    <mergeCell ref="DE45:DJ51"/>
    <mergeCell ref="BE46:BJ46"/>
    <mergeCell ref="AT47:BS47"/>
    <mergeCell ref="B40:AR41"/>
    <mergeCell ref="AT40:AY40"/>
    <mergeCell ref="BT40:CK41"/>
    <mergeCell ref="CL40:DD41"/>
    <mergeCell ref="DE40:DJ41"/>
    <mergeCell ref="B42:AR43"/>
    <mergeCell ref="AT42:AY42"/>
    <mergeCell ref="BA42:BS42"/>
    <mergeCell ref="BT42:CK43"/>
    <mergeCell ref="CL42:DD43"/>
    <mergeCell ref="B37:AR39"/>
    <mergeCell ref="AT37:BS37"/>
    <mergeCell ref="BT37:CK39"/>
    <mergeCell ref="CL37:DD39"/>
    <mergeCell ref="DE37:DJ39"/>
    <mergeCell ref="BE38:BR38"/>
    <mergeCell ref="AT39:BS39"/>
    <mergeCell ref="B35:AR36"/>
    <mergeCell ref="AT35:AY35"/>
    <mergeCell ref="BA35:BS35"/>
    <mergeCell ref="BT35:CK36"/>
    <mergeCell ref="CL35:DD36"/>
    <mergeCell ref="DE35:DJ36"/>
    <mergeCell ref="AS36:BS36"/>
    <mergeCell ref="A32:DJ32"/>
    <mergeCell ref="B33:AR34"/>
    <mergeCell ref="AT33:AY33"/>
    <mergeCell ref="BA33:BS33"/>
    <mergeCell ref="BT33:CK34"/>
    <mergeCell ref="CL33:DD34"/>
    <mergeCell ref="DE33:DJ34"/>
    <mergeCell ref="AS34:BS34"/>
    <mergeCell ref="B30:AR31"/>
    <mergeCell ref="AS30:BS30"/>
    <mergeCell ref="BT30:CK31"/>
    <mergeCell ref="CL30:DD31"/>
    <mergeCell ref="DE30:DJ31"/>
    <mergeCell ref="AS31:BS31"/>
    <mergeCell ref="B28:AR29"/>
    <mergeCell ref="AS28:BS28"/>
    <mergeCell ref="BT28:CK29"/>
    <mergeCell ref="CL28:DD29"/>
    <mergeCell ref="DE28:DJ29"/>
    <mergeCell ref="AS29:BS29"/>
    <mergeCell ref="B25:AR27"/>
    <mergeCell ref="AT25:BS25"/>
    <mergeCell ref="BT25:CK27"/>
    <mergeCell ref="CL25:DD27"/>
    <mergeCell ref="DE25:DJ27"/>
    <mergeCell ref="BE26:BJ26"/>
    <mergeCell ref="AT27:BS27"/>
    <mergeCell ref="B23:AR24"/>
    <mergeCell ref="AT23:AY23"/>
    <mergeCell ref="BT23:CK24"/>
    <mergeCell ref="CL23:DD24"/>
    <mergeCell ref="DE23:DJ24"/>
    <mergeCell ref="AS24:BS24"/>
    <mergeCell ref="B21:AR22"/>
    <mergeCell ref="AT21:AY21"/>
    <mergeCell ref="BT21:CK22"/>
    <mergeCell ref="CL21:DD22"/>
    <mergeCell ref="DE21:DJ22"/>
    <mergeCell ref="AS22:BS22"/>
    <mergeCell ref="A18:DJ18"/>
    <mergeCell ref="B19:AR20"/>
    <mergeCell ref="AT19:AY19"/>
    <mergeCell ref="BT19:CK20"/>
    <mergeCell ref="CL19:DD20"/>
    <mergeCell ref="DE19:DJ20"/>
    <mergeCell ref="AS20:BS20"/>
    <mergeCell ref="B16:AR17"/>
    <mergeCell ref="AT16:AY16"/>
    <mergeCell ref="BA16:BS16"/>
    <mergeCell ref="BT16:CK17"/>
    <mergeCell ref="CL16:DD17"/>
    <mergeCell ref="DE16:DJ17"/>
    <mergeCell ref="AS17:BS17"/>
    <mergeCell ref="B14:AR15"/>
    <mergeCell ref="AT14:AY14"/>
    <mergeCell ref="BT14:CK15"/>
    <mergeCell ref="CL14:DD15"/>
    <mergeCell ref="DE14:DJ15"/>
    <mergeCell ref="AS15:BS15"/>
    <mergeCell ref="B12:AR13"/>
    <mergeCell ref="AT12:AY12"/>
    <mergeCell ref="BT12:CK13"/>
    <mergeCell ref="CL12:DD13"/>
    <mergeCell ref="DE12:DJ13"/>
    <mergeCell ref="AS13:BS13"/>
    <mergeCell ref="DE8:DJ8"/>
    <mergeCell ref="A9:DJ9"/>
    <mergeCell ref="B10:AR11"/>
    <mergeCell ref="AT10:AY10"/>
    <mergeCell ref="BT10:CK11"/>
    <mergeCell ref="CL10:DD11"/>
    <mergeCell ref="DE10:DJ11"/>
    <mergeCell ref="AS11:BS11"/>
    <mergeCell ref="A4:DD4"/>
    <mergeCell ref="A5:DD5"/>
    <mergeCell ref="A6:DD6"/>
    <mergeCell ref="AF7:BY7"/>
    <mergeCell ref="A8:AR8"/>
    <mergeCell ref="AS8:BS8"/>
    <mergeCell ref="BT8:CK8"/>
    <mergeCell ref="CL8:DD8"/>
    <mergeCell ref="A3:DD3"/>
    <mergeCell ref="CK2:CY2"/>
  </mergeCell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2014-11-05T07:10:45Z</dcterms:modified>
</cp:coreProperties>
</file>