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440" windowHeight="9270"/>
  </bookViews>
  <sheets>
    <sheet name="Д.С.100" sheetId="5" r:id="rId1"/>
  </sheets>
  <calcPr calcId="114210" refMode="R1C1"/>
</workbook>
</file>

<file path=xl/calcChain.xml><?xml version="1.0" encoding="utf-8"?>
<calcChain xmlns="http://schemas.openxmlformats.org/spreadsheetml/2006/main">
  <c r="I45" i="5"/>
  <c r="I47"/>
  <c r="I41"/>
  <c r="I40"/>
  <c r="I32"/>
  <c r="I9"/>
  <c r="J10"/>
  <c r="J11"/>
  <c r="J9"/>
  <c r="I29"/>
  <c r="I28"/>
  <c r="I27"/>
  <c r="I23"/>
  <c r="I22"/>
  <c r="J17"/>
  <c r="J16"/>
  <c r="J15"/>
  <c r="I15"/>
  <c r="D4"/>
  <c r="I24"/>
  <c r="I30"/>
  <c r="I25"/>
  <c r="I31"/>
  <c r="I21"/>
  <c r="I20"/>
  <c r="I43"/>
  <c r="J46"/>
  <c r="H15"/>
</calcChain>
</file>

<file path=xl/sharedStrings.xml><?xml version="1.0" encoding="utf-8"?>
<sst xmlns="http://schemas.openxmlformats.org/spreadsheetml/2006/main" count="49" uniqueCount="48">
  <si>
    <t>ОТЧЕТ</t>
  </si>
  <si>
    <t>ООО "УК "Радуга"</t>
  </si>
  <si>
    <t>о расходовании средств по объекту</t>
  </si>
  <si>
    <t xml:space="preserve">за период с 01.01.2013 по 31.12.2013  </t>
  </si>
  <si>
    <t xml:space="preserve">Площадь общая,м2 </t>
  </si>
  <si>
    <t>в рублях</t>
  </si>
  <si>
    <t xml:space="preserve">  начислено на содержание жилья</t>
  </si>
  <si>
    <t xml:space="preserve">  начислено на ремонт жилья</t>
  </si>
  <si>
    <t>Фактические доходы, всего</t>
  </si>
  <si>
    <t>Расходы, всего</t>
  </si>
  <si>
    <t>содержание информационных систем</t>
  </si>
  <si>
    <t>услуги по управлению многоквартирным домом</t>
  </si>
  <si>
    <t xml:space="preserve"> комиссионные банка (за сбор платежей-2% от доходов)</t>
  </si>
  <si>
    <t>Ремонтные работы, всего</t>
  </si>
  <si>
    <t>в том числе:</t>
  </si>
  <si>
    <t>Остаток (+), перерасход (-) на 01.01.2014г.</t>
  </si>
  <si>
    <t>Исполнитель</t>
  </si>
  <si>
    <t>Желтухина О.В.</t>
  </si>
  <si>
    <t>Д.Событий,100</t>
  </si>
  <si>
    <t>офисы</t>
  </si>
  <si>
    <t>Остаток (+), перерасход (-) на 01.01.2012г.</t>
  </si>
  <si>
    <t>Долг за населением и неж. помещениями(+),  на 01.01.2013г.</t>
  </si>
  <si>
    <t>Начислено населению  и нежилым помещениям</t>
  </si>
  <si>
    <t xml:space="preserve"> начислено на рекламу</t>
  </si>
  <si>
    <t xml:space="preserve">  оплачено населением   на содержание жилья</t>
  </si>
  <si>
    <t xml:space="preserve">  оплачено населением на ремонт</t>
  </si>
  <si>
    <t xml:space="preserve"> оплачено на рекламу</t>
  </si>
  <si>
    <t>Расходы  по содержанию жилого дома</t>
  </si>
  <si>
    <t xml:space="preserve"> Расходы по обслуживанию дома (уборка лестничных клеток, придомовой территории., эксплуатация зданий  и сооруж., содержание консъерж, материалы)</t>
  </si>
  <si>
    <t xml:space="preserve"> аварийное  обслуживание по договору </t>
  </si>
  <si>
    <t xml:space="preserve"> обслуживание паспортного стола по договору с РКЦ </t>
  </si>
  <si>
    <t>дезинсекция</t>
  </si>
  <si>
    <t>подготовка и оформление актов повторного допуска узлов теплонергии</t>
  </si>
  <si>
    <t>биллинговое обслуживание</t>
  </si>
  <si>
    <t xml:space="preserve"> налоги  (УСН-6%)</t>
  </si>
  <si>
    <t>Очистка крыш от снега</t>
  </si>
  <si>
    <t>Вывоз снега</t>
  </si>
  <si>
    <t>Благоустройство территории (асфальтирование)</t>
  </si>
  <si>
    <t>Поверка теплосчетчика</t>
  </si>
  <si>
    <t>Прочистка вентиляционных шахт ( кв.26)</t>
  </si>
  <si>
    <t>Ремонт шлагбаума</t>
  </si>
  <si>
    <t>Установка 12 манометров, 12 шар. кранов d20</t>
  </si>
  <si>
    <t>Установка балансировочного клапана  на стояк отопл. d20( 4 п.)</t>
  </si>
  <si>
    <t>Долг за населением (+) на  01.01.2014г.</t>
  </si>
  <si>
    <t>Долг за населением по коммунальным услугам  на 01.01.2014г.</t>
  </si>
  <si>
    <t>Всего долг за населением на  01.01.2014г.</t>
  </si>
  <si>
    <t>Итого остаток (+), перерасход (-) на 01.01.2014г.</t>
  </si>
  <si>
    <t>Перерасчет по общедомовым теплосчетчикам.</t>
  </si>
</sst>
</file>

<file path=xl/styles.xml><?xml version="1.0" encoding="utf-8"?>
<styleSheet xmlns="http://schemas.openxmlformats.org/spreadsheetml/2006/main">
  <numFmts count="1">
    <numFmt numFmtId="164" formatCode="0.0"/>
  </numFmts>
  <fonts count="8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Arial Cyr"/>
      <charset val="204"/>
    </font>
    <font>
      <i/>
      <sz val="12"/>
      <name val="Times New Roman"/>
      <family val="1"/>
      <charset val="204"/>
    </font>
    <font>
      <sz val="12"/>
      <color indexed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5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8">
    <xf numFmtId="0" fontId="0" fillId="0" borderId="0" xfId="0"/>
    <xf numFmtId="0" fontId="2" fillId="0" borderId="0" xfId="1" applyFont="1"/>
    <xf numFmtId="0" fontId="3" fillId="0" borderId="0" xfId="1" applyFont="1"/>
    <xf numFmtId="0" fontId="2" fillId="0" borderId="0" xfId="1" applyFont="1" applyFill="1" applyBorder="1"/>
    <xf numFmtId="0" fontId="2" fillId="0" borderId="0" xfId="1" applyFont="1" applyFill="1"/>
    <xf numFmtId="0" fontId="2" fillId="0" borderId="0" xfId="1" applyFont="1" applyAlignment="1">
      <alignment horizontal="right"/>
    </xf>
    <xf numFmtId="4" fontId="2" fillId="0" borderId="1" xfId="1" applyNumberFormat="1" applyFont="1" applyBorder="1"/>
    <xf numFmtId="4" fontId="2" fillId="0" borderId="0" xfId="1" applyNumberFormat="1" applyFont="1"/>
    <xf numFmtId="0" fontId="2" fillId="0" borderId="0" xfId="1" applyFont="1" applyBorder="1"/>
    <xf numFmtId="4" fontId="3" fillId="0" borderId="2" xfId="1" applyNumberFormat="1" applyFont="1" applyBorder="1"/>
    <xf numFmtId="2" fontId="2" fillId="0" borderId="0" xfId="1" applyNumberFormat="1" applyFont="1"/>
    <xf numFmtId="4" fontId="2" fillId="0" borderId="0" xfId="1" applyNumberFormat="1" applyFont="1" applyBorder="1"/>
    <xf numFmtId="164" fontId="2" fillId="0" borderId="0" xfId="1" applyNumberFormat="1" applyFont="1"/>
    <xf numFmtId="0" fontId="4" fillId="0" borderId="0" xfId="1" applyFont="1"/>
    <xf numFmtId="0" fontId="2" fillId="0" borderId="0" xfId="1" applyFont="1" applyAlignment="1"/>
    <xf numFmtId="0" fontId="5" fillId="0" borderId="0" xfId="1" applyFont="1" applyAlignment="1"/>
    <xf numFmtId="0" fontId="5" fillId="0" borderId="0" xfId="1" applyFont="1" applyBorder="1" applyAlignment="1"/>
    <xf numFmtId="4" fontId="2" fillId="0" borderId="1" xfId="1" applyNumberFormat="1" applyFont="1" applyFill="1" applyBorder="1"/>
    <xf numFmtId="4" fontId="2" fillId="2" borderId="1" xfId="1" applyNumberFormat="1" applyFont="1" applyFill="1" applyBorder="1"/>
    <xf numFmtId="0" fontId="6" fillId="0" borderId="0" xfId="1" applyFont="1"/>
    <xf numFmtId="0" fontId="6" fillId="0" borderId="1" xfId="1" applyFont="1" applyBorder="1"/>
    <xf numFmtId="4" fontId="6" fillId="0" borderId="1" xfId="1" applyNumberFormat="1" applyFont="1" applyBorder="1"/>
    <xf numFmtId="0" fontId="6" fillId="0" borderId="0" xfId="1" applyFont="1" applyBorder="1" applyAlignment="1"/>
    <xf numFmtId="4" fontId="6" fillId="0" borderId="0" xfId="1" applyNumberFormat="1" applyFont="1" applyBorder="1"/>
    <xf numFmtId="4" fontId="3" fillId="0" borderId="3" xfId="1" applyNumberFormat="1" applyFont="1" applyBorder="1"/>
    <xf numFmtId="4" fontId="3" fillId="0" borderId="1" xfId="1" applyNumberFormat="1" applyFont="1" applyBorder="1"/>
    <xf numFmtId="4" fontId="7" fillId="0" borderId="0" xfId="1" applyNumberFormat="1" applyFont="1"/>
    <xf numFmtId="4" fontId="7" fillId="0" borderId="0" xfId="1" applyNumberFormat="1" applyFont="1" applyFill="1"/>
    <xf numFmtId="4" fontId="3" fillId="0" borderId="0" xfId="1" applyNumberFormat="1" applyFont="1" applyBorder="1"/>
    <xf numFmtId="4" fontId="2" fillId="2" borderId="0" xfId="1" applyNumberFormat="1" applyFont="1" applyFill="1"/>
    <xf numFmtId="0" fontId="5" fillId="0" borderId="4" xfId="1" applyFont="1" applyBorder="1" applyAlignment="1"/>
    <xf numFmtId="4" fontId="7" fillId="0" borderId="0" xfId="1" applyNumberFormat="1" applyFont="1" applyBorder="1"/>
    <xf numFmtId="4" fontId="6" fillId="0" borderId="0" xfId="1" applyNumberFormat="1" applyFont="1" applyFill="1" applyBorder="1" applyAlignment="1">
      <alignment horizontal="center"/>
    </xf>
    <xf numFmtId="4" fontId="2" fillId="0" borderId="0" xfId="1" applyNumberFormat="1" applyFont="1" applyBorder="1" applyAlignment="1">
      <alignment horizontal="center"/>
    </xf>
    <xf numFmtId="4" fontId="2" fillId="0" borderId="5" xfId="1" applyNumberFormat="1" applyFont="1" applyBorder="1"/>
    <xf numFmtId="4" fontId="6" fillId="0" borderId="6" xfId="1" applyNumberFormat="1" applyFont="1" applyFill="1" applyBorder="1"/>
    <xf numFmtId="0" fontId="6" fillId="0" borderId="1" xfId="1" applyFont="1" applyBorder="1" applyAlignment="1">
      <alignment wrapText="1"/>
    </xf>
    <xf numFmtId="0" fontId="3" fillId="3" borderId="6" xfId="1" applyFont="1" applyFill="1" applyBorder="1" applyAlignment="1"/>
    <xf numFmtId="0" fontId="3" fillId="3" borderId="5" xfId="1" applyFont="1" applyFill="1" applyBorder="1" applyAlignment="1"/>
    <xf numFmtId="0" fontId="4" fillId="0" borderId="0" xfId="1" applyFont="1" applyAlignment="1">
      <alignment wrapText="1"/>
    </xf>
    <xf numFmtId="0" fontId="4" fillId="0" borderId="4" xfId="1" applyFont="1" applyBorder="1" applyAlignment="1">
      <alignment wrapText="1"/>
    </xf>
    <xf numFmtId="0" fontId="2" fillId="0" borderId="0" xfId="1" applyFont="1" applyBorder="1" applyAlignment="1"/>
    <xf numFmtId="0" fontId="2" fillId="0" borderId="0" xfId="1" applyFont="1" applyBorder="1" applyAlignment="1">
      <alignment wrapText="1"/>
    </xf>
    <xf numFmtId="0" fontId="1" fillId="0" borderId="0" xfId="1" applyFont="1" applyBorder="1" applyAlignment="1">
      <alignment wrapText="1"/>
    </xf>
    <xf numFmtId="0" fontId="6" fillId="0" borderId="6" xfId="1" applyFont="1" applyBorder="1" applyAlignment="1"/>
    <xf numFmtId="0" fontId="6" fillId="0" borderId="7" xfId="1" applyFont="1" applyBorder="1" applyAlignment="1"/>
    <xf numFmtId="0" fontId="6" fillId="0" borderId="5" xfId="1" applyFont="1" applyBorder="1" applyAlignment="1"/>
    <xf numFmtId="0" fontId="6" fillId="0" borderId="1" xfId="1" applyFont="1" applyBorder="1" applyAlignment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34"/>
  </sheetPr>
  <dimension ref="A1:J62"/>
  <sheetViews>
    <sheetView tabSelected="1" topLeftCell="A21" zoomScaleNormal="100" workbookViewId="0">
      <selection activeCell="I45" sqref="I45"/>
    </sheetView>
  </sheetViews>
  <sheetFormatPr defaultRowHeight="12.75"/>
  <cols>
    <col min="1" max="1" width="3.7109375" style="13" customWidth="1"/>
    <col min="2" max="2" width="11.28515625" style="13" customWidth="1"/>
    <col min="3" max="3" width="8.7109375" style="13" customWidth="1"/>
    <col min="4" max="7" width="9.140625" style="13"/>
    <col min="8" max="8" width="9.5703125" style="13" customWidth="1"/>
    <col min="9" max="9" width="13.7109375" style="13" customWidth="1"/>
    <col min="10" max="10" width="14.42578125" style="13" customWidth="1"/>
    <col min="11" max="16384" width="9.140625" style="13"/>
  </cols>
  <sheetData>
    <row r="1" spans="1:10" ht="15.75">
      <c r="A1" s="1"/>
      <c r="B1" s="1"/>
      <c r="C1" s="1"/>
      <c r="D1" s="2" t="s">
        <v>0</v>
      </c>
      <c r="E1" s="1"/>
      <c r="F1" s="1"/>
      <c r="G1" s="1"/>
      <c r="H1" s="1" t="s">
        <v>1</v>
      </c>
      <c r="I1" s="1"/>
      <c r="J1" s="1"/>
    </row>
    <row r="2" spans="1:10" ht="15.75">
      <c r="A2" s="1"/>
      <c r="B2" s="1" t="s">
        <v>2</v>
      </c>
      <c r="C2" s="1"/>
      <c r="D2" s="1"/>
      <c r="E2" s="1"/>
      <c r="F2" s="3"/>
      <c r="G2" s="3"/>
      <c r="H2" s="37" t="s">
        <v>18</v>
      </c>
      <c r="I2" s="38"/>
      <c r="J2" s="1"/>
    </row>
    <row r="3" spans="1:10" ht="15.75">
      <c r="A3" s="1"/>
      <c r="B3" s="1" t="s">
        <v>3</v>
      </c>
      <c r="C3" s="1"/>
      <c r="D3" s="1"/>
      <c r="E3" s="1"/>
      <c r="F3" s="1"/>
      <c r="G3" s="1"/>
      <c r="H3" s="1"/>
      <c r="I3" s="1"/>
      <c r="J3" s="1"/>
    </row>
    <row r="4" spans="1:10" ht="15.75">
      <c r="A4" s="1"/>
      <c r="B4" s="1" t="s">
        <v>4</v>
      </c>
      <c r="C4" s="1"/>
      <c r="D4" s="4">
        <f>3898</f>
        <v>3898</v>
      </c>
      <c r="E4" s="1">
        <v>3126.5</v>
      </c>
      <c r="F4" s="1">
        <v>7024.5</v>
      </c>
      <c r="G4" s="1"/>
      <c r="H4" s="1"/>
      <c r="I4" s="1"/>
      <c r="J4" s="1"/>
    </row>
    <row r="5" spans="1:10" ht="15.75">
      <c r="A5" s="1"/>
      <c r="B5" s="1"/>
      <c r="C5" s="1"/>
      <c r="D5" s="1"/>
      <c r="E5" s="1"/>
      <c r="F5" s="1"/>
      <c r="G5" s="1"/>
      <c r="H5" s="1"/>
      <c r="I5" s="5" t="s">
        <v>5</v>
      </c>
      <c r="J5" s="5" t="s">
        <v>19</v>
      </c>
    </row>
    <row r="6" spans="1:10" ht="15.75">
      <c r="A6" s="1"/>
      <c r="B6" s="1" t="s">
        <v>20</v>
      </c>
      <c r="C6" s="1"/>
      <c r="D6" s="1"/>
      <c r="E6" s="1"/>
      <c r="F6" s="1"/>
      <c r="G6" s="1"/>
      <c r="H6" s="1"/>
      <c r="I6" s="6">
        <v>-122286.12</v>
      </c>
      <c r="J6" s="11"/>
    </row>
    <row r="7" spans="1:10" ht="15.75">
      <c r="A7" s="1"/>
      <c r="B7" s="1" t="s">
        <v>21</v>
      </c>
      <c r="C7" s="1"/>
      <c r="D7" s="1"/>
      <c r="E7" s="1"/>
      <c r="F7" s="1"/>
      <c r="G7" s="1"/>
      <c r="H7" s="1"/>
      <c r="I7" s="6">
        <v>90786.63</v>
      </c>
      <c r="J7" s="6">
        <v>38780.83</v>
      </c>
    </row>
    <row r="8" spans="1:10" ht="16.5" thickBot="1">
      <c r="A8" s="1"/>
      <c r="B8" s="1"/>
      <c r="C8" s="1"/>
      <c r="D8" s="1"/>
      <c r="E8" s="1"/>
      <c r="F8" s="1"/>
      <c r="G8" s="1"/>
      <c r="H8" s="1"/>
      <c r="I8" s="7"/>
      <c r="J8" s="7"/>
    </row>
    <row r="9" spans="1:10" ht="15.75">
      <c r="A9" s="1"/>
      <c r="B9" s="2" t="s">
        <v>22</v>
      </c>
      <c r="C9" s="2"/>
      <c r="D9" s="2"/>
      <c r="E9" s="1"/>
      <c r="F9" s="8"/>
      <c r="G9" s="8"/>
      <c r="H9" s="1"/>
      <c r="I9" s="24">
        <f>I10+I11</f>
        <v>692284.8</v>
      </c>
      <c r="J9" s="25">
        <f>J10+J11+J12</f>
        <v>710066.4</v>
      </c>
    </row>
    <row r="10" spans="1:10" ht="15.75">
      <c r="A10" s="1"/>
      <c r="B10" s="1" t="s">
        <v>6</v>
      </c>
      <c r="C10" s="1"/>
      <c r="D10" s="1"/>
      <c r="E10" s="1"/>
      <c r="F10" s="1"/>
      <c r="G10" s="1"/>
      <c r="H10" s="1"/>
      <c r="I10" s="6">
        <v>447178.56</v>
      </c>
      <c r="J10" s="6">
        <f>E4*9.56*12</f>
        <v>358672.08</v>
      </c>
    </row>
    <row r="11" spans="1:10" ht="15.75">
      <c r="A11" s="1"/>
      <c r="B11" s="1" t="s">
        <v>7</v>
      </c>
      <c r="C11" s="1"/>
      <c r="D11" s="1"/>
      <c r="E11" s="1"/>
      <c r="F11" s="1"/>
      <c r="G11" s="1"/>
      <c r="H11" s="10"/>
      <c r="I11" s="6">
        <v>245106.24</v>
      </c>
      <c r="J11" s="6">
        <f>E4*5.24*12</f>
        <v>196594.32</v>
      </c>
    </row>
    <row r="12" spans="1:10" ht="15.75">
      <c r="A12" s="1"/>
      <c r="B12" s="1" t="s">
        <v>23</v>
      </c>
      <c r="C12" s="1"/>
      <c r="D12" s="1"/>
      <c r="E12" s="1"/>
      <c r="F12" s="1"/>
      <c r="G12" s="1"/>
      <c r="H12" s="1"/>
      <c r="I12" s="26"/>
      <c r="J12" s="6">
        <v>154800</v>
      </c>
    </row>
    <row r="13" spans="1:10" ht="15.75">
      <c r="A13" s="1"/>
      <c r="B13" s="1"/>
      <c r="C13" s="1"/>
      <c r="D13" s="1"/>
      <c r="E13" s="1"/>
      <c r="F13" s="1"/>
      <c r="G13" s="1"/>
      <c r="H13" s="1"/>
      <c r="I13" s="7"/>
      <c r="J13" s="7"/>
    </row>
    <row r="14" spans="1:10" ht="16.5" thickBot="1">
      <c r="A14" s="1"/>
      <c r="B14" s="1"/>
      <c r="C14" s="1"/>
      <c r="D14" s="1"/>
      <c r="E14" s="1"/>
      <c r="F14" s="1"/>
      <c r="G14" s="1"/>
      <c r="H14" s="1"/>
      <c r="I14" s="7"/>
      <c r="J14" s="1"/>
    </row>
    <row r="15" spans="1:10" ht="15.75">
      <c r="A15" s="1"/>
      <c r="B15" s="2" t="s">
        <v>8</v>
      </c>
      <c r="C15" s="2"/>
      <c r="D15" s="2"/>
      <c r="E15" s="1"/>
      <c r="F15" s="1"/>
      <c r="G15" s="1"/>
      <c r="H15" s="12">
        <f>I15/I9*100</f>
        <v>96.26582152316503</v>
      </c>
      <c r="I15" s="24">
        <f>I16+I17</f>
        <v>666433.65</v>
      </c>
      <c r="J15" s="25">
        <f>J16+J17+J18</f>
        <v>640203.08000000007</v>
      </c>
    </row>
    <row r="16" spans="1:10" ht="15.75">
      <c r="A16" s="1"/>
      <c r="B16" s="1" t="s">
        <v>24</v>
      </c>
      <c r="C16" s="1"/>
      <c r="D16" s="1"/>
      <c r="E16" s="1"/>
      <c r="F16" s="1"/>
      <c r="G16" s="1"/>
      <c r="H16" s="1"/>
      <c r="I16" s="6">
        <v>430929.62</v>
      </c>
      <c r="J16" s="6">
        <f>J10*0.95</f>
        <v>340738.47600000002</v>
      </c>
    </row>
    <row r="17" spans="1:10" ht="15.75">
      <c r="A17" s="1"/>
      <c r="B17" s="1" t="s">
        <v>25</v>
      </c>
      <c r="C17" s="1"/>
      <c r="D17" s="1"/>
      <c r="E17" s="1"/>
      <c r="F17" s="1"/>
      <c r="G17" s="1"/>
      <c r="H17" s="1"/>
      <c r="I17" s="6">
        <v>235504.03</v>
      </c>
      <c r="J17" s="6">
        <f>J11*0.95</f>
        <v>186764.60399999999</v>
      </c>
    </row>
    <row r="18" spans="1:10" ht="15.75">
      <c r="A18" s="1"/>
      <c r="B18" s="1" t="s">
        <v>26</v>
      </c>
      <c r="C18" s="1"/>
      <c r="D18" s="1"/>
      <c r="E18" s="1"/>
      <c r="F18" s="1"/>
      <c r="G18" s="1"/>
      <c r="H18" s="1"/>
      <c r="I18" s="27"/>
      <c r="J18" s="17">
        <v>112700</v>
      </c>
    </row>
    <row r="19" spans="1:10" ht="16.5" thickBot="1">
      <c r="A19" s="1"/>
      <c r="B19" s="1"/>
      <c r="C19" s="1"/>
      <c r="D19" s="1"/>
      <c r="E19" s="1"/>
      <c r="F19" s="1"/>
      <c r="G19" s="1"/>
      <c r="H19" s="1"/>
      <c r="I19" s="7"/>
      <c r="J19" s="28"/>
    </row>
    <row r="20" spans="1:10" ht="16.5" thickBot="1">
      <c r="A20" s="1"/>
      <c r="B20" s="2" t="s">
        <v>9</v>
      </c>
      <c r="C20" s="1"/>
      <c r="D20" s="1"/>
      <c r="E20" s="1"/>
      <c r="F20" s="1"/>
      <c r="G20" s="1"/>
      <c r="H20" s="1"/>
      <c r="I20" s="9">
        <f>I21+I32+J32</f>
        <v>1591631.8407999999</v>
      </c>
      <c r="J20" s="7"/>
    </row>
    <row r="21" spans="1:10" ht="15.75">
      <c r="A21" s="1"/>
      <c r="B21" s="1" t="s">
        <v>27</v>
      </c>
      <c r="C21" s="1"/>
      <c r="D21" s="1"/>
      <c r="E21" s="1"/>
      <c r="F21" s="1"/>
      <c r="G21" s="1"/>
      <c r="H21" s="1"/>
      <c r="I21" s="29">
        <f>I22+J22+I23+I24+I25+I26+I27+I28+I29+I30+I31+J27+J28</f>
        <v>1038854.6007999999</v>
      </c>
      <c r="J21" s="11"/>
    </row>
    <row r="22" spans="1:10" ht="31.5" customHeight="1">
      <c r="A22" s="1"/>
      <c r="B22" s="39" t="s">
        <v>28</v>
      </c>
      <c r="C22" s="39"/>
      <c r="D22" s="39"/>
      <c r="E22" s="39"/>
      <c r="F22" s="39"/>
      <c r="G22" s="39"/>
      <c r="H22" s="40"/>
      <c r="I22" s="17">
        <f>57617.43*12</f>
        <v>691409.16</v>
      </c>
      <c r="J22" s="11"/>
    </row>
    <row r="23" spans="1:10" ht="15.75">
      <c r="A23" s="1"/>
      <c r="B23" s="1" t="s">
        <v>29</v>
      </c>
      <c r="C23" s="1"/>
      <c r="D23" s="1"/>
      <c r="E23" s="1"/>
      <c r="F23" s="1"/>
      <c r="G23" s="1"/>
      <c r="H23" s="1"/>
      <c r="I23" s="6">
        <f>0.57*F4*12</f>
        <v>48047.579999999994</v>
      </c>
      <c r="J23" s="11"/>
    </row>
    <row r="24" spans="1:10" ht="15.75">
      <c r="A24" s="1"/>
      <c r="B24" s="14" t="s">
        <v>30</v>
      </c>
      <c r="C24" s="15"/>
      <c r="D24" s="15"/>
      <c r="E24" s="15"/>
      <c r="F24" s="15"/>
      <c r="G24" s="15"/>
      <c r="H24" s="30"/>
      <c r="I24" s="6">
        <f>0.12*D4*12</f>
        <v>5613.12</v>
      </c>
      <c r="J24" s="31"/>
    </row>
    <row r="25" spans="1:10" ht="15.75">
      <c r="A25" s="1"/>
      <c r="B25" s="14" t="s">
        <v>10</v>
      </c>
      <c r="C25" s="15"/>
      <c r="D25" s="15"/>
      <c r="E25" s="15"/>
      <c r="F25" s="15"/>
      <c r="G25" s="15"/>
      <c r="H25" s="16"/>
      <c r="I25" s="6">
        <f>D4*1.24</f>
        <v>4833.5199999999995</v>
      </c>
      <c r="J25" s="11"/>
    </row>
    <row r="26" spans="1:10" ht="15.75">
      <c r="A26" s="1"/>
      <c r="B26" s="41" t="s">
        <v>31</v>
      </c>
      <c r="C26" s="41"/>
      <c r="D26" s="41"/>
      <c r="E26" s="41"/>
      <c r="F26" s="41"/>
      <c r="G26" s="41"/>
      <c r="H26" s="23"/>
      <c r="I26" s="6">
        <v>2450</v>
      </c>
      <c r="J26" s="11"/>
    </row>
    <row r="27" spans="1:10" ht="30.75" customHeight="1">
      <c r="A27" s="1"/>
      <c r="B27" s="42" t="s">
        <v>32</v>
      </c>
      <c r="C27" s="43"/>
      <c r="D27" s="43"/>
      <c r="E27" s="43"/>
      <c r="F27" s="43"/>
      <c r="G27" s="43"/>
      <c r="I27" s="6">
        <f>623.05*4</f>
        <v>2492.1999999999998</v>
      </c>
      <c r="J27" s="11"/>
    </row>
    <row r="28" spans="1:10" ht="15.75">
      <c r="A28" s="1"/>
      <c r="B28" s="41" t="s">
        <v>33</v>
      </c>
      <c r="C28" s="41"/>
      <c r="D28" s="41"/>
      <c r="E28" s="41"/>
      <c r="F28" s="41"/>
      <c r="G28" s="41"/>
      <c r="I28" s="6">
        <f>1000*12*2</f>
        <v>24000</v>
      </c>
      <c r="J28" s="11"/>
    </row>
    <row r="29" spans="1:10" ht="15.75">
      <c r="A29" s="1"/>
      <c r="B29" s="1" t="s">
        <v>11</v>
      </c>
      <c r="C29" s="1"/>
      <c r="D29" s="1"/>
      <c r="E29" s="1"/>
      <c r="F29" s="1"/>
      <c r="G29" s="1"/>
      <c r="H29" s="1"/>
      <c r="I29" s="6">
        <f>(I9+J9)*0.12</f>
        <v>168282.14400000003</v>
      </c>
      <c r="J29" s="11"/>
    </row>
    <row r="30" spans="1:10" ht="15.75">
      <c r="A30" s="1"/>
      <c r="B30" s="1" t="s">
        <v>34</v>
      </c>
      <c r="C30" s="1"/>
      <c r="D30" s="1"/>
      <c r="E30" s="1"/>
      <c r="F30" s="1"/>
      <c r="G30" s="1"/>
      <c r="H30" s="1"/>
      <c r="I30" s="6">
        <f>(I15+J15)*0.06</f>
        <v>78398.203800000003</v>
      </c>
      <c r="J30" s="11"/>
    </row>
    <row r="31" spans="1:10" ht="15.75">
      <c r="A31" s="1"/>
      <c r="B31" s="1" t="s">
        <v>12</v>
      </c>
      <c r="C31" s="1"/>
      <c r="D31" s="1"/>
      <c r="E31" s="1"/>
      <c r="F31" s="1"/>
      <c r="G31" s="1"/>
      <c r="H31" s="1"/>
      <c r="I31" s="6">
        <f>I15*0.02</f>
        <v>13328.673000000001</v>
      </c>
      <c r="J31" s="32"/>
    </row>
    <row r="32" spans="1:10" ht="15.75">
      <c r="A32" s="1"/>
      <c r="B32" s="1" t="s">
        <v>13</v>
      </c>
      <c r="C32" s="1"/>
      <c r="D32" s="1"/>
      <c r="E32" s="1"/>
      <c r="F32" s="1"/>
      <c r="G32" s="1"/>
      <c r="H32" s="1"/>
      <c r="I32" s="18">
        <f>I36+I37+I38+I39+I40+I41+J34+J35</f>
        <v>552777.24</v>
      </c>
      <c r="J32" s="11"/>
    </row>
    <row r="33" spans="1:10" ht="15.75">
      <c r="A33" s="1"/>
      <c r="B33" s="19" t="s">
        <v>14</v>
      </c>
      <c r="C33" s="1"/>
      <c r="D33" s="1"/>
      <c r="E33" s="1"/>
      <c r="F33" s="1"/>
      <c r="G33" s="1"/>
      <c r="H33" s="1"/>
      <c r="I33" s="17"/>
      <c r="J33" s="33" t="s">
        <v>19</v>
      </c>
    </row>
    <row r="34" spans="1:10" ht="15.75">
      <c r="A34" s="1"/>
      <c r="B34" s="20">
        <v>1</v>
      </c>
      <c r="C34" s="36" t="s">
        <v>35</v>
      </c>
      <c r="D34" s="36"/>
      <c r="E34" s="36"/>
      <c r="F34" s="36"/>
      <c r="G34" s="36"/>
      <c r="H34" s="36"/>
      <c r="I34" s="17"/>
      <c r="J34" s="34">
        <v>220521.94</v>
      </c>
    </row>
    <row r="35" spans="1:10" ht="15.75">
      <c r="A35" s="1"/>
      <c r="B35" s="20">
        <v>2</v>
      </c>
      <c r="C35" s="47" t="s">
        <v>36</v>
      </c>
      <c r="D35" s="47"/>
      <c r="E35" s="47"/>
      <c r="F35" s="47"/>
      <c r="G35" s="47"/>
      <c r="H35" s="47"/>
      <c r="I35" s="17"/>
      <c r="J35" s="34">
        <v>56160.92</v>
      </c>
    </row>
    <row r="36" spans="1:10" ht="15.75">
      <c r="A36" s="1"/>
      <c r="B36" s="20">
        <v>3</v>
      </c>
      <c r="C36" s="44" t="s">
        <v>37</v>
      </c>
      <c r="D36" s="45"/>
      <c r="E36" s="45"/>
      <c r="F36" s="45"/>
      <c r="G36" s="45"/>
      <c r="H36" s="46"/>
      <c r="I36" s="21">
        <v>227000</v>
      </c>
      <c r="J36" s="11"/>
    </row>
    <row r="37" spans="1:10" ht="15.75">
      <c r="A37" s="1"/>
      <c r="B37" s="20">
        <v>4</v>
      </c>
      <c r="C37" s="44" t="s">
        <v>38</v>
      </c>
      <c r="D37" s="45"/>
      <c r="E37" s="45"/>
      <c r="F37" s="45"/>
      <c r="G37" s="45"/>
      <c r="H37" s="46"/>
      <c r="I37" s="21">
        <v>13300</v>
      </c>
      <c r="J37" s="11"/>
    </row>
    <row r="38" spans="1:10" ht="15.75">
      <c r="A38" s="1"/>
      <c r="B38" s="20">
        <v>5</v>
      </c>
      <c r="C38" s="44" t="s">
        <v>39</v>
      </c>
      <c r="D38" s="45"/>
      <c r="E38" s="45"/>
      <c r="F38" s="45"/>
      <c r="G38" s="45"/>
      <c r="H38" s="46"/>
      <c r="I38" s="21">
        <v>4200</v>
      </c>
      <c r="J38" s="11"/>
    </row>
    <row r="39" spans="1:10" ht="15.75">
      <c r="A39" s="1"/>
      <c r="B39" s="20">
        <v>6</v>
      </c>
      <c r="C39" s="44" t="s">
        <v>40</v>
      </c>
      <c r="D39" s="45"/>
      <c r="E39" s="45"/>
      <c r="F39" s="45"/>
      <c r="G39" s="45"/>
      <c r="H39" s="46"/>
      <c r="I39" s="21">
        <v>18240</v>
      </c>
      <c r="J39" s="11"/>
    </row>
    <row r="40" spans="1:10" ht="15.75">
      <c r="A40" s="1"/>
      <c r="B40" s="20">
        <v>7</v>
      </c>
      <c r="C40" s="44" t="s">
        <v>41</v>
      </c>
      <c r="D40" s="45"/>
      <c r="E40" s="45"/>
      <c r="F40" s="45"/>
      <c r="G40" s="45"/>
      <c r="H40" s="46"/>
      <c r="I40" s="21">
        <f>2835.6+866.28</f>
        <v>3701.88</v>
      </c>
      <c r="J40" s="23"/>
    </row>
    <row r="41" spans="1:10" ht="15.75">
      <c r="A41" s="1"/>
      <c r="B41" s="20">
        <v>8</v>
      </c>
      <c r="C41" s="44" t="s">
        <v>42</v>
      </c>
      <c r="D41" s="45"/>
      <c r="E41" s="45"/>
      <c r="F41" s="45"/>
      <c r="G41" s="45"/>
      <c r="H41" s="46"/>
      <c r="I41" s="35">
        <f>1072.5*9</f>
        <v>9652.5</v>
      </c>
      <c r="J41" s="3"/>
    </row>
    <row r="42" spans="1:10" ht="15.75">
      <c r="A42" s="1"/>
      <c r="B42" s="1"/>
      <c r="C42" s="22"/>
      <c r="D42" s="22"/>
      <c r="E42" s="22"/>
      <c r="F42" s="22"/>
      <c r="G42" s="22"/>
      <c r="H42" s="22"/>
      <c r="I42" s="7"/>
      <c r="J42" s="1"/>
    </row>
    <row r="43" spans="1:10" ht="15.75">
      <c r="A43" s="1"/>
      <c r="B43" s="1" t="s">
        <v>15</v>
      </c>
      <c r="C43" s="1"/>
      <c r="D43" s="1"/>
      <c r="E43" s="1"/>
      <c r="F43" s="1"/>
      <c r="G43" s="1"/>
      <c r="H43" s="1"/>
      <c r="I43" s="6">
        <f xml:space="preserve"> I6+I15+J15-I20</f>
        <v>-407281.23079999979</v>
      </c>
      <c r="J43" s="1"/>
    </row>
    <row r="44" spans="1:10" ht="15.75">
      <c r="A44" s="1"/>
      <c r="B44" s="1" t="s">
        <v>47</v>
      </c>
      <c r="C44" s="1"/>
      <c r="D44" s="1"/>
      <c r="E44" s="1"/>
      <c r="F44" s="1"/>
      <c r="G44" s="1"/>
      <c r="H44" s="1"/>
      <c r="I44" s="6">
        <v>75611.520000000004</v>
      </c>
      <c r="J44" s="1"/>
    </row>
    <row r="45" spans="1:10" ht="15.75">
      <c r="A45" s="1"/>
      <c r="B45" s="1" t="s">
        <v>46</v>
      </c>
      <c r="C45" s="1"/>
      <c r="D45" s="1"/>
      <c r="E45" s="1"/>
      <c r="F45" s="1"/>
      <c r="G45" s="1"/>
      <c r="H45" s="1"/>
      <c r="I45" s="6">
        <f>I43+I44</f>
        <v>-331669.71079999977</v>
      </c>
      <c r="J45" s="1"/>
    </row>
    <row r="46" spans="1:10" ht="15.75">
      <c r="A46" s="1"/>
      <c r="B46" s="1" t="s">
        <v>43</v>
      </c>
      <c r="C46" s="1"/>
      <c r="D46" s="1"/>
      <c r="E46" s="1"/>
      <c r="F46" s="1"/>
      <c r="G46" s="1"/>
      <c r="H46" s="1"/>
      <c r="I46" s="6">
        <v>116637.78</v>
      </c>
      <c r="J46" s="6">
        <f>J7+J9-J15</f>
        <v>108644.14999999991</v>
      </c>
    </row>
    <row r="47" spans="1:10" ht="15.75">
      <c r="A47" s="1"/>
      <c r="B47" s="1" t="s">
        <v>44</v>
      </c>
      <c r="C47" s="1"/>
      <c r="D47" s="1"/>
      <c r="E47" s="1"/>
      <c r="F47" s="1"/>
      <c r="G47" s="1"/>
      <c r="H47" s="1"/>
      <c r="I47" s="11">
        <f>I48-I46</f>
        <v>134594.28</v>
      </c>
      <c r="J47" s="1"/>
    </row>
    <row r="48" spans="1:10" ht="15.75">
      <c r="A48" s="1"/>
      <c r="B48" s="1" t="s">
        <v>45</v>
      </c>
      <c r="C48" s="1"/>
      <c r="D48" s="1"/>
      <c r="E48" s="1"/>
      <c r="F48" s="1"/>
      <c r="G48" s="1"/>
      <c r="H48" s="1"/>
      <c r="I48" s="11">
        <v>251232.06</v>
      </c>
      <c r="J48" s="1"/>
    </row>
    <row r="49" spans="1:10" ht="15.75">
      <c r="A49" s="1"/>
      <c r="B49" s="1"/>
      <c r="C49" s="1"/>
      <c r="D49" s="1"/>
      <c r="E49" s="1"/>
      <c r="F49" s="1"/>
      <c r="G49" s="1"/>
      <c r="H49" s="1"/>
      <c r="I49" s="7"/>
      <c r="J49" s="1"/>
    </row>
    <row r="50" spans="1:10" ht="15.75">
      <c r="A50" s="1"/>
      <c r="B50" s="13" t="s">
        <v>16</v>
      </c>
      <c r="D50" s="1"/>
      <c r="E50" s="1"/>
      <c r="F50" s="1"/>
      <c r="G50" s="1"/>
      <c r="H50" s="1"/>
      <c r="I50" s="1"/>
      <c r="J50" s="1"/>
    </row>
    <row r="51" spans="1:10" ht="15.75">
      <c r="A51" s="1"/>
      <c r="B51" s="13" t="s">
        <v>17</v>
      </c>
      <c r="D51" s="1"/>
      <c r="E51" s="1"/>
      <c r="F51" s="1"/>
      <c r="G51" s="1"/>
      <c r="H51" s="1"/>
      <c r="I51" s="1"/>
      <c r="J51" s="1"/>
    </row>
    <row r="52" spans="1:10" ht="15.75">
      <c r="A52" s="1"/>
      <c r="D52" s="1"/>
      <c r="E52" s="1"/>
      <c r="F52" s="1"/>
      <c r="G52" s="1"/>
      <c r="H52" s="1"/>
      <c r="I52" s="1"/>
      <c r="J52" s="1"/>
    </row>
    <row r="53" spans="1:10" ht="15.75">
      <c r="A53" s="1"/>
      <c r="B53" s="1"/>
      <c r="C53" s="1"/>
      <c r="D53" s="1"/>
      <c r="E53" s="1"/>
      <c r="F53" s="1"/>
      <c r="G53" s="1"/>
      <c r="H53" s="1"/>
      <c r="I53" s="1"/>
      <c r="J53" s="1"/>
    </row>
    <row r="54" spans="1:10" ht="15.75">
      <c r="A54" s="1"/>
      <c r="B54" s="1"/>
      <c r="C54" s="1"/>
      <c r="D54" s="1"/>
      <c r="E54" s="1"/>
      <c r="F54" s="1"/>
      <c r="G54" s="1"/>
      <c r="H54" s="1"/>
      <c r="I54" s="1"/>
      <c r="J54" s="1"/>
    </row>
    <row r="55" spans="1:10" ht="15.75">
      <c r="A55" s="1"/>
      <c r="B55" s="1"/>
      <c r="C55" s="1"/>
      <c r="D55" s="1"/>
      <c r="E55" s="1"/>
      <c r="F55" s="1"/>
      <c r="G55" s="1"/>
      <c r="H55" s="1"/>
      <c r="I55" s="1"/>
      <c r="J55" s="1"/>
    </row>
    <row r="56" spans="1:10" ht="15.75">
      <c r="A56" s="1"/>
      <c r="B56" s="1"/>
      <c r="C56" s="1"/>
      <c r="D56" s="1"/>
      <c r="E56" s="1"/>
      <c r="F56" s="1"/>
      <c r="G56" s="1"/>
      <c r="H56" s="1"/>
      <c r="I56" s="1"/>
      <c r="J56" s="1"/>
    </row>
    <row r="57" spans="1:10" ht="15.75">
      <c r="A57" s="1"/>
      <c r="B57" s="1"/>
      <c r="C57" s="1"/>
      <c r="D57" s="1"/>
      <c r="E57" s="1"/>
      <c r="F57" s="1"/>
      <c r="G57" s="1"/>
      <c r="H57" s="1"/>
      <c r="I57" s="1"/>
      <c r="J57" s="1"/>
    </row>
    <row r="58" spans="1:10" ht="15.75">
      <c r="A58" s="1"/>
      <c r="B58" s="1"/>
      <c r="C58" s="1"/>
      <c r="D58" s="1"/>
      <c r="E58" s="1"/>
      <c r="F58" s="1"/>
      <c r="G58" s="1"/>
      <c r="H58" s="1"/>
      <c r="I58" s="1"/>
      <c r="J58" s="1"/>
    </row>
    <row r="59" spans="1:10" ht="15.75">
      <c r="A59" s="1"/>
      <c r="B59" s="1"/>
      <c r="C59" s="1"/>
      <c r="D59" s="1"/>
      <c r="E59" s="1"/>
      <c r="F59" s="1"/>
      <c r="G59" s="1"/>
      <c r="H59" s="1"/>
      <c r="I59" s="1"/>
      <c r="J59" s="1"/>
    </row>
    <row r="60" spans="1:10" ht="15.75">
      <c r="A60" s="1"/>
      <c r="B60" s="1"/>
      <c r="C60" s="1"/>
      <c r="D60" s="1"/>
      <c r="E60" s="1"/>
      <c r="F60" s="1"/>
      <c r="G60" s="1"/>
      <c r="H60" s="1"/>
      <c r="I60" s="1"/>
      <c r="J60" s="1"/>
    </row>
    <row r="61" spans="1:10" ht="15.75">
      <c r="A61" s="1"/>
      <c r="B61" s="1"/>
      <c r="C61" s="1"/>
      <c r="D61" s="1"/>
      <c r="E61" s="1"/>
      <c r="F61" s="1"/>
      <c r="G61" s="1"/>
      <c r="H61" s="1"/>
      <c r="I61" s="1"/>
      <c r="J61" s="1"/>
    </row>
    <row r="62" spans="1:10" ht="15.75">
      <c r="A62" s="1"/>
      <c r="B62" s="1"/>
      <c r="C62" s="1"/>
      <c r="D62" s="1"/>
      <c r="E62" s="1"/>
      <c r="F62" s="1"/>
      <c r="G62" s="1"/>
      <c r="H62" s="1"/>
      <c r="I62" s="1"/>
      <c r="J62" s="1"/>
    </row>
  </sheetData>
  <mergeCells count="13">
    <mergeCell ref="C41:H41"/>
    <mergeCell ref="C35:H35"/>
    <mergeCell ref="C36:H36"/>
    <mergeCell ref="C37:H37"/>
    <mergeCell ref="C38:H38"/>
    <mergeCell ref="C39:H39"/>
    <mergeCell ref="C40:H40"/>
    <mergeCell ref="C34:H34"/>
    <mergeCell ref="H2:I2"/>
    <mergeCell ref="B22:H22"/>
    <mergeCell ref="B26:G26"/>
    <mergeCell ref="B27:G27"/>
    <mergeCell ref="B28:G28"/>
  </mergeCells>
  <phoneticPr fontId="0" type="noConversion"/>
  <pageMargins left="0.19685039370078741" right="0" top="0" bottom="0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Д.С.100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Andrey</dc:creator>
  <cp:lastModifiedBy>user</cp:lastModifiedBy>
  <cp:lastPrinted>2015-04-24T01:09:38Z</cp:lastPrinted>
  <dcterms:created xsi:type="dcterms:W3CDTF">2014-04-14T11:38:24Z</dcterms:created>
  <dcterms:modified xsi:type="dcterms:W3CDTF">2015-06-04T07:20:41Z</dcterms:modified>
</cp:coreProperties>
</file>