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22980" windowHeight="9264"/>
  </bookViews>
  <sheets>
    <sheet name="Д.С.100" sheetId="5" r:id="rId1"/>
  </sheets>
  <calcPr calcId="125725" refMode="R1C1"/>
</workbook>
</file>

<file path=xl/calcChain.xml><?xml version="1.0" encoding="utf-8"?>
<calcChain xmlns="http://schemas.openxmlformats.org/spreadsheetml/2006/main">
  <c r="I47" i="5"/>
  <c r="I43"/>
  <c r="I42"/>
  <c r="I34" s="1"/>
  <c r="I31"/>
  <c r="I30"/>
  <c r="I29"/>
  <c r="I25"/>
  <c r="I24"/>
  <c r="J19"/>
  <c r="J18"/>
  <c r="J17" s="1"/>
  <c r="I17"/>
  <c r="J13"/>
  <c r="J12"/>
  <c r="J11"/>
  <c r="I11"/>
  <c r="D5"/>
  <c r="I26" s="1"/>
  <c r="I32" l="1"/>
  <c r="I23" s="1"/>
  <c r="I22" s="1"/>
  <c r="I45" s="1"/>
  <c r="J46"/>
  <c r="I27"/>
  <c r="H17"/>
  <c r="I33"/>
</calcChain>
</file>

<file path=xl/sharedStrings.xml><?xml version="1.0" encoding="utf-8"?>
<sst xmlns="http://schemas.openxmlformats.org/spreadsheetml/2006/main" count="47" uniqueCount="46">
  <si>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</si>
  <si>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</si>
  <si>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</si>
  <si>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</si>
  <si>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</si>
  <si>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</si>
  <si>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</si>
  <si>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</si>
  <si>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</si>
  <si>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>Расходы, всего</t>
  </si>
  <si>
    <t>содержание информационных систем</t>
  </si>
  <si>
    <t>услуги по управлению многоквартирным домом</t>
  </si>
  <si>
    <t xml:space="preserve"> комиссионные банка (за сбор платежей-2% от доходов)</t>
  </si>
  <si>
    <t>Ремонтные работы, всего</t>
  </si>
  <si>
    <t>в том числе:</t>
  </si>
  <si>
    <t>Остаток (+), перерасход (-) на 01.01.2014г.</t>
  </si>
  <si>
    <t>Исполнитель</t>
  </si>
  <si>
    <t>Желтухина О.В.</t>
  </si>
  <si>
    <t>Д.Событий,100</t>
  </si>
  <si>
    <t>офисы</t>
  </si>
  <si>
    <t>Остаток (+), перерасход (-) на 01.01.2012г.</t>
  </si>
  <si>
    <t>Долг за населением и неж. помещениями(+),  на 01.01.2013г.</t>
  </si>
  <si>
    <t>Начислено населению  и нежилым помещениям</t>
  </si>
  <si>
    <t xml:space="preserve"> начислено на рекламу</t>
  </si>
  <si>
    <t xml:space="preserve">  оплачено населением   на содержание жилья</t>
  </si>
  <si>
    <t xml:space="preserve">  оплачено населением на ремонт</t>
  </si>
  <si>
    <t xml:space="preserve"> оплачено на рекламу</t>
  </si>
  <si>
    <t>Расходы  по содержанию жилого дома</t>
  </si>
  <si>
    <t xml:space="preserve"> Расходы по обслуживанию дома (уборка лестничных клеток, придомовой территории., эксплуатация зданий  и сооруж., содержание консъерж, материалы)</t>
  </si>
  <si>
    <t xml:space="preserve"> аварийное  обслуживание по договору </t>
  </si>
  <si>
    <t xml:space="preserve"> обслуживание паспортного стола по договору с РКЦ </t>
  </si>
  <si>
    <t>дезинсекция</t>
  </si>
  <si>
    <t>подготовка и оформление актов повторного допуска узлов теплонергии</t>
  </si>
  <si>
    <t>биллинговое обслуживание</t>
  </si>
  <si>
    <t xml:space="preserve"> налоги  (УСН-6%)</t>
  </si>
  <si>
    <t>Очистка крыш от снега</t>
  </si>
  <si>
    <t>Вывоз снега</t>
  </si>
  <si>
    <t>Благоустройство территории (асфальтирование)</t>
  </si>
  <si>
    <t>Поверка теплосчетчика</t>
  </si>
  <si>
    <t>Прочистка вентиляционных шахт ( кв.26)</t>
  </si>
  <si>
    <t>Ремонт шлагбаума</t>
  </si>
  <si>
    <t>Установка 12 манометров, 12 шар. кранов d20</t>
  </si>
  <si>
    <t>Установка балансировочного клапана  на стояк отопл. d20( 4 п.)</t>
  </si>
  <si>
    <t>Долг за населением (+) на  01.01.2014г.</t>
  </si>
  <si>
    <t>Долг за населением по коммунальным услугам  на 01.01.2014г.</t>
  </si>
  <si>
    <t>Всего долг за населением на  01.01.2014г.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</si>
</sst>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Alignment="1">
      <alignment horizontal="right"/>
    </xf>
    <xf numFmtId="4" fontId="2" fillId="0" borderId="3" xfId="1" applyNumberFormat="1" applyFont="1" applyBorder="1"/>
    <xf numFmtId="4" fontId="2" fillId="0" borderId="0" xfId="1" applyNumberFormat="1" applyFont="1"/>
    <xf numFmtId="0" fontId="2" fillId="0" borderId="0" xfId="1" applyFont="1" applyBorder="1"/>
    <xf numFmtId="4" fontId="3" fillId="0" borderId="4" xfId="1" applyNumberFormat="1" applyFont="1" applyBorder="1"/>
    <xf numFmtId="2" fontId="2" fillId="0" borderId="0" xfId="1" applyNumberFormat="1" applyFont="1"/>
    <xf numFmtId="4" fontId="2" fillId="0" borderId="0" xfId="1" applyNumberFormat="1" applyFont="1" applyBorder="1"/>
    <xf numFmtId="164" fontId="2" fillId="0" borderId="0" xfId="1" applyNumberFormat="1" applyFont="1"/>
    <xf numFmtId="0" fontId="4" fillId="0" borderId="0" xfId="1" applyFont="1"/>
    <xf numFmtId="0" fontId="2" fillId="0" borderId="0" xfId="1" applyFont="1" applyAlignment="1"/>
    <xf numFmtId="0" fontId="5" fillId="0" borderId="0" xfId="1" applyFont="1" applyAlignment="1"/>
    <xf numFmtId="0" fontId="5" fillId="0" borderId="0" xfId="1" applyFont="1" applyBorder="1" applyAlignment="1"/>
    <xf numFmtId="4" fontId="2" fillId="0" borderId="3" xfId="1" applyNumberFormat="1" applyFont="1" applyFill="1" applyBorder="1"/>
    <xf numFmtId="4" fontId="2" fillId="3" borderId="3" xfId="1" applyNumberFormat="1" applyFont="1" applyFill="1" applyBorder="1"/>
    <xf numFmtId="0" fontId="6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0" xfId="1" applyFont="1" applyBorder="1" applyAlignment="1"/>
    <xf numFmtId="4" fontId="6" fillId="0" borderId="0" xfId="1" applyNumberFormat="1" applyFont="1" applyBorder="1"/>
    <xf numFmtId="0" fontId="3" fillId="2" borderId="1" xfId="1" applyFont="1" applyFill="1" applyBorder="1" applyAlignment="1"/>
    <xf numFmtId="0" fontId="3" fillId="2" borderId="2" xfId="1" applyFont="1" applyFill="1" applyBorder="1" applyAlignment="1"/>
    <xf numFmtId="0" fontId="2" fillId="0" borderId="0" xfId="1" applyFont="1" applyBorder="1" applyAlignment="1"/>
    <xf numFmtId="0" fontId="6" fillId="0" borderId="1" xfId="1" applyFont="1" applyBorder="1" applyAlignment="1"/>
    <xf numFmtId="0" fontId="6" fillId="0" borderId="5" xfId="1" applyFont="1" applyBorder="1" applyAlignment="1"/>
    <xf numFmtId="0" fontId="6" fillId="0" borderId="2" xfId="1" applyFont="1" applyBorder="1" applyAlignment="1"/>
    <xf numFmtId="0" fontId="7" fillId="0" borderId="0" xfId="1" applyFont="1"/>
    <xf numFmtId="4" fontId="3" fillId="0" borderId="6" xfId="1" applyNumberFormat="1" applyFont="1" applyBorder="1"/>
    <xf numFmtId="4" fontId="3" fillId="0" borderId="3" xfId="1" applyNumberFormat="1" applyFont="1" applyBorder="1"/>
    <xf numFmtId="4" fontId="7" fillId="0" borderId="0" xfId="1" applyNumberFormat="1" applyFont="1"/>
    <xf numFmtId="4" fontId="7" fillId="0" borderId="0" xfId="1" applyNumberFormat="1" applyFont="1" applyFill="1"/>
    <xf numFmtId="4" fontId="3" fillId="0" borderId="0" xfId="1" applyNumberFormat="1" applyFont="1" applyBorder="1"/>
    <xf numFmtId="4" fontId="2" fillId="3" borderId="0" xfId="1" applyNumberFormat="1" applyFont="1" applyFill="1"/>
    <xf numFmtId="0" fontId="4" fillId="0" borderId="0" xfId="1" applyFont="1" applyAlignment="1">
      <alignment wrapText="1"/>
    </xf>
    <xf numFmtId="0" fontId="4" fillId="0" borderId="7" xfId="1" applyFont="1" applyBorder="1" applyAlignment="1">
      <alignment wrapText="1"/>
    </xf>
    <xf numFmtId="0" fontId="5" fillId="0" borderId="7" xfId="1" applyFont="1" applyBorder="1" applyAlignment="1"/>
    <xf numFmtId="4" fontId="7" fillId="0" borderId="0" xfId="1" applyNumberFormat="1" applyFont="1" applyBorder="1"/>
    <xf numFmtId="0" fontId="2" fillId="0" borderId="0" xfId="1" applyFont="1" applyBorder="1" applyAlignment="1">
      <alignment wrapText="1"/>
    </xf>
    <xf numFmtId="0" fontId="1" fillId="0" borderId="0" xfId="1" applyFont="1" applyBorder="1" applyAlignment="1">
      <alignment wrapText="1"/>
    </xf>
    <xf numFmtId="4" fontId="6" fillId="0" borderId="0" xfId="1" applyNumberFormat="1" applyFont="1" applyFill="1" applyBorder="1" applyAlignment="1">
      <alignment horizontal="center"/>
    </xf>
    <xf numFmtId="4" fontId="2" fillId="0" borderId="0" xfId="1" applyNumberFormat="1" applyFont="1" applyBorder="1" applyAlignment="1">
      <alignment horizontal="center"/>
    </xf>
    <xf numFmtId="0" fontId="6" fillId="0" borderId="3" xfId="1" applyFont="1" applyBorder="1" applyAlignment="1">
      <alignment wrapText="1"/>
    </xf>
    <xf numFmtId="4" fontId="2" fillId="0" borderId="2" xfId="1" applyNumberFormat="1" applyFont="1" applyBorder="1"/>
    <xf numFmtId="0" fontId="6" fillId="0" borderId="3" xfId="1" applyFont="1" applyBorder="1" applyAlignment="1"/>
    <xf numFmtId="4" fontId="6" fillId="0" borderId="1" xfId="1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A2:J62"/>
  <sheetViews>
    <sheetView tabSelected="1" zoomScaleNormal="100" workbookViewId="0">
      <selection activeCell="L33" sqref="L33"/>
    </sheetView>
  </sheetViews>
  <sheetFormatPr defaultColWidth="9.109375" defaultRowHeight="13.2"/>
  <cols>
    <col min="1" max="1" width="6.5546875" style="13" customWidth="1"/>
    <col min="2" max="2" width="11.33203125" style="13" customWidth="1"/>
    <col min="3" max="3" width="8.6640625" style="13" customWidth="1"/>
    <col min="4" max="7" width="9.109375" style="13"/>
    <col min="8" max="8" width="9.5546875" style="13" customWidth="1"/>
    <col min="9" max="9" width="13.6640625" style="13" customWidth="1"/>
    <col min="10" max="10" width="14.44140625" style="13" customWidth="1"/>
    <col min="11" max="16384" width="9.109375" style="13"/>
  </cols>
  <sheetData>
    <row r="2" spans="1:10" ht="15.6">
      <c r="A2" s="1"/>
      <c r="B2" s="1"/>
      <c r="C2" s="1"/>
      <c r="D2" s="2" t="s">
        <v>0</v>
      </c>
      <c r="E2" s="1"/>
      <c r="F2" s="1"/>
      <c r="G2" s="1"/>
      <c r="H2" s="1" t="s">
        <v>1</v>
      </c>
      <c r="I2" s="1"/>
      <c r="J2" s="1"/>
    </row>
    <row r="3" spans="1:10" ht="15.6">
      <c r="A3" s="1"/>
      <c r="B3" s="1" t="s">
        <v>2</v>
      </c>
      <c r="C3" s="1"/>
      <c r="D3" s="1"/>
      <c r="E3" s="1"/>
      <c r="F3" s="3"/>
      <c r="G3" s="3"/>
      <c r="H3" s="24" t="s">
        <v>18</v>
      </c>
      <c r="I3" s="25"/>
      <c r="J3" s="1"/>
    </row>
    <row r="4" spans="1:10" ht="15.6">
      <c r="A4" s="1"/>
      <c r="B4" s="1" t="s">
        <v>3</v>
      </c>
      <c r="C4" s="1"/>
      <c r="D4" s="1"/>
      <c r="E4" s="1"/>
      <c r="F4" s="1"/>
      <c r="G4" s="1"/>
      <c r="H4" s="1"/>
      <c r="I4" s="1"/>
      <c r="J4" s="1"/>
    </row>
    <row r="5" spans="1:10" ht="15.6">
      <c r="A5" s="1"/>
      <c r="B5" s="1" t="s">
        <v>4</v>
      </c>
      <c r="C5" s="1"/>
      <c r="D5" s="4">
        <f>3898</f>
        <v>3898</v>
      </c>
      <c r="E5" s="1">
        <v>3126.5</v>
      </c>
      <c r="F5" s="1">
        <v>7024.5</v>
      </c>
      <c r="G5" s="1"/>
      <c r="H5" s="1"/>
      <c r="I5" s="1"/>
      <c r="J5" s="1"/>
    </row>
    <row r="6" spans="1:10" ht="15.6">
      <c r="A6" s="1"/>
      <c r="B6" s="1"/>
      <c r="C6" s="1"/>
      <c r="D6" s="4"/>
      <c r="E6" s="30"/>
      <c r="F6" s="1"/>
      <c r="G6" s="1"/>
      <c r="H6" s="1"/>
      <c r="I6" s="1"/>
      <c r="J6" s="1"/>
    </row>
    <row r="7" spans="1:10" ht="15.6">
      <c r="A7" s="1"/>
      <c r="B7" s="1"/>
      <c r="C7" s="1"/>
      <c r="D7" s="1"/>
      <c r="E7" s="1"/>
      <c r="F7" s="1"/>
      <c r="G7" s="1"/>
      <c r="H7" s="1"/>
      <c r="I7" s="5" t="s">
        <v>5</v>
      </c>
      <c r="J7" s="5" t="s">
        <v>19</v>
      </c>
    </row>
    <row r="8" spans="1:10" ht="15.6">
      <c r="A8" s="1"/>
      <c r="B8" s="1" t="s">
        <v>20</v>
      </c>
      <c r="C8" s="1"/>
      <c r="D8" s="1"/>
      <c r="E8" s="1"/>
      <c r="F8" s="1"/>
      <c r="G8" s="1"/>
      <c r="H8" s="1"/>
      <c r="I8" s="6">
        <v>-122286.12</v>
      </c>
      <c r="J8" s="11"/>
    </row>
    <row r="9" spans="1:10" ht="15.6">
      <c r="A9" s="1"/>
      <c r="B9" s="1" t="s">
        <v>21</v>
      </c>
      <c r="C9" s="1"/>
      <c r="D9" s="1"/>
      <c r="E9" s="1"/>
      <c r="F9" s="1"/>
      <c r="G9" s="1"/>
      <c r="H9" s="1"/>
      <c r="I9" s="6">
        <v>90786.63</v>
      </c>
      <c r="J9" s="6">
        <v>38780.83</v>
      </c>
    </row>
    <row r="10" spans="1:10" ht="16.2" thickBot="1">
      <c r="A10" s="1"/>
      <c r="B10" s="1"/>
      <c r="C10" s="1"/>
      <c r="D10" s="1"/>
      <c r="E10" s="1"/>
      <c r="F10" s="1"/>
      <c r="G10" s="1"/>
      <c r="H10" s="1"/>
      <c r="I10" s="7"/>
      <c r="J10" s="7"/>
    </row>
    <row r="11" spans="1:10" ht="15.6">
      <c r="A11" s="1"/>
      <c r="B11" s="2" t="s">
        <v>22</v>
      </c>
      <c r="C11" s="2"/>
      <c r="D11" s="2"/>
      <c r="E11" s="1"/>
      <c r="F11" s="8"/>
      <c r="G11" s="8"/>
      <c r="H11" s="1"/>
      <c r="I11" s="31">
        <f>I12+I13</f>
        <v>692284.8</v>
      </c>
      <c r="J11" s="32">
        <f>J12+J13+J14</f>
        <v>710066.4</v>
      </c>
    </row>
    <row r="12" spans="1:10" ht="15.6">
      <c r="A12" s="1"/>
      <c r="B12" s="1" t="s">
        <v>6</v>
      </c>
      <c r="C12" s="1"/>
      <c r="D12" s="1"/>
      <c r="E12" s="1"/>
      <c r="F12" s="1"/>
      <c r="G12" s="1"/>
      <c r="H12" s="1"/>
      <c r="I12" s="6">
        <v>447178.56</v>
      </c>
      <c r="J12" s="6">
        <f>E5*9.56*12</f>
        <v>358672.08</v>
      </c>
    </row>
    <row r="13" spans="1:10" ht="15.6">
      <c r="A13" s="1"/>
      <c r="B13" s="1" t="s">
        <v>7</v>
      </c>
      <c r="C13" s="1"/>
      <c r="D13" s="1"/>
      <c r="E13" s="1"/>
      <c r="F13" s="1"/>
      <c r="G13" s="1"/>
      <c r="H13" s="10"/>
      <c r="I13" s="6">
        <v>245106.24</v>
      </c>
      <c r="J13" s="6">
        <f>E5*5.24*12</f>
        <v>196594.32</v>
      </c>
    </row>
    <row r="14" spans="1:10" ht="15.6">
      <c r="A14" s="1"/>
      <c r="B14" s="1" t="s">
        <v>23</v>
      </c>
      <c r="C14" s="1"/>
      <c r="D14" s="1"/>
      <c r="E14" s="1"/>
      <c r="F14" s="1"/>
      <c r="G14" s="1"/>
      <c r="H14" s="1"/>
      <c r="I14" s="33"/>
      <c r="J14" s="6">
        <v>154800</v>
      </c>
    </row>
    <row r="15" spans="1:10" ht="15.6">
      <c r="A15" s="1"/>
      <c r="B15" s="1"/>
      <c r="C15" s="1"/>
      <c r="D15" s="1"/>
      <c r="E15" s="1"/>
      <c r="F15" s="1"/>
      <c r="G15" s="1"/>
      <c r="H15" s="1"/>
      <c r="I15" s="7"/>
      <c r="J15" s="7"/>
    </row>
    <row r="16" spans="1:10" ht="16.2" thickBot="1">
      <c r="A16" s="1"/>
      <c r="B16" s="1"/>
      <c r="C16" s="1"/>
      <c r="D16" s="1"/>
      <c r="E16" s="1"/>
      <c r="F16" s="1"/>
      <c r="G16" s="1"/>
      <c r="H16" s="1"/>
      <c r="I16" s="7"/>
      <c r="J16" s="1"/>
    </row>
    <row r="17" spans="1:10" ht="15.6">
      <c r="A17" s="1"/>
      <c r="B17" s="2" t="s">
        <v>8</v>
      </c>
      <c r="C17" s="2"/>
      <c r="D17" s="2"/>
      <c r="E17" s="1"/>
      <c r="F17" s="1"/>
      <c r="G17" s="1"/>
      <c r="H17" s="12">
        <f>I17/I11*100</f>
        <v>96.26582152316503</v>
      </c>
      <c r="I17" s="31">
        <f>I18+I19</f>
        <v>666433.65</v>
      </c>
      <c r="J17" s="32">
        <f>J18+J19+J20</f>
        <v>640203.08000000007</v>
      </c>
    </row>
    <row r="18" spans="1:10" ht="15.6">
      <c r="A18" s="1"/>
      <c r="B18" s="1" t="s">
        <v>24</v>
      </c>
      <c r="C18" s="1"/>
      <c r="D18" s="1"/>
      <c r="E18" s="1"/>
      <c r="F18" s="1"/>
      <c r="G18" s="1"/>
      <c r="H18" s="1"/>
      <c r="I18" s="6">
        <v>430929.62</v>
      </c>
      <c r="J18" s="6">
        <f>J12*0.95</f>
        <v>340738.47600000002</v>
      </c>
    </row>
    <row r="19" spans="1:10" ht="15.6">
      <c r="A19" s="1"/>
      <c r="B19" s="1" t="s">
        <v>25</v>
      </c>
      <c r="C19" s="1"/>
      <c r="D19" s="1"/>
      <c r="E19" s="1"/>
      <c r="F19" s="1"/>
      <c r="G19" s="1"/>
      <c r="H19" s="1"/>
      <c r="I19" s="6">
        <v>235504.03</v>
      </c>
      <c r="J19" s="6">
        <f>J13*0.95</f>
        <v>186764.60399999999</v>
      </c>
    </row>
    <row r="20" spans="1:10" ht="15.6">
      <c r="A20" s="1"/>
      <c r="B20" s="1" t="s">
        <v>26</v>
      </c>
      <c r="C20" s="1"/>
      <c r="D20" s="1"/>
      <c r="E20" s="1"/>
      <c r="F20" s="1"/>
      <c r="G20" s="1"/>
      <c r="H20" s="1"/>
      <c r="I20" s="34"/>
      <c r="J20" s="17">
        <v>112700</v>
      </c>
    </row>
    <row r="21" spans="1:10" ht="16.2" thickBot="1">
      <c r="A21" s="1"/>
      <c r="B21" s="1"/>
      <c r="C21" s="1"/>
      <c r="D21" s="1"/>
      <c r="E21" s="1"/>
      <c r="F21" s="1"/>
      <c r="G21" s="1"/>
      <c r="H21" s="1"/>
      <c r="I21" s="7"/>
      <c r="J21" s="35"/>
    </row>
    <row r="22" spans="1:10" ht="16.2" thickBot="1">
      <c r="A22" s="1"/>
      <c r="B22" s="2" t="s">
        <v>9</v>
      </c>
      <c r="C22" s="1"/>
      <c r="D22" s="1"/>
      <c r="E22" s="1"/>
      <c r="F22" s="1"/>
      <c r="G22" s="1"/>
      <c r="H22" s="1"/>
      <c r="I22" s="9">
        <f>I23+I34+J34</f>
        <v>1591631.8407999999</v>
      </c>
      <c r="J22" s="7"/>
    </row>
    <row r="23" spans="1:10" ht="15.6">
      <c r="A23" s="1"/>
      <c r="B23" s="1" t="s">
        <v>27</v>
      </c>
      <c r="C23" s="1"/>
      <c r="D23" s="1"/>
      <c r="E23" s="1"/>
      <c r="F23" s="1"/>
      <c r="G23" s="1"/>
      <c r="H23" s="1"/>
      <c r="I23" s="36">
        <f>I24+J24+I25+I26+I27+I28+I29+I30+I31+I32+I33+J29+J30</f>
        <v>1038854.6007999999</v>
      </c>
      <c r="J23" s="11"/>
    </row>
    <row r="24" spans="1:10" ht="31.5" customHeight="1">
      <c r="A24" s="1"/>
      <c r="B24" s="37" t="s">
        <v>28</v>
      </c>
      <c r="C24" s="37"/>
      <c r="D24" s="37"/>
      <c r="E24" s="37"/>
      <c r="F24" s="37"/>
      <c r="G24" s="37"/>
      <c r="H24" s="38"/>
      <c r="I24" s="17">
        <f>57617.43*12</f>
        <v>691409.16</v>
      </c>
      <c r="J24" s="11"/>
    </row>
    <row r="25" spans="1:10" ht="15.6">
      <c r="A25" s="1"/>
      <c r="B25" s="1" t="s">
        <v>29</v>
      </c>
      <c r="C25" s="1"/>
      <c r="D25" s="1"/>
      <c r="E25" s="1"/>
      <c r="F25" s="1"/>
      <c r="G25" s="1"/>
      <c r="H25" s="1"/>
      <c r="I25" s="6">
        <f>0.57*F5*12</f>
        <v>48047.579999999994</v>
      </c>
      <c r="J25" s="11"/>
    </row>
    <row r="26" spans="1:10" ht="15.6">
      <c r="A26" s="1"/>
      <c r="B26" s="14" t="s">
        <v>30</v>
      </c>
      <c r="C26" s="15"/>
      <c r="D26" s="15"/>
      <c r="E26" s="15"/>
      <c r="F26" s="15"/>
      <c r="G26" s="15"/>
      <c r="H26" s="39"/>
      <c r="I26" s="6">
        <f>0.12*D5*12</f>
        <v>5613.12</v>
      </c>
      <c r="J26" s="40"/>
    </row>
    <row r="27" spans="1:10" ht="15.6">
      <c r="A27" s="1"/>
      <c r="B27" s="14" t="s">
        <v>10</v>
      </c>
      <c r="C27" s="15"/>
      <c r="D27" s="15"/>
      <c r="E27" s="15"/>
      <c r="F27" s="15"/>
      <c r="G27" s="15"/>
      <c r="H27" s="16"/>
      <c r="I27" s="6">
        <f>D5*1.24</f>
        <v>4833.5199999999995</v>
      </c>
      <c r="J27" s="11"/>
    </row>
    <row r="28" spans="1:10" ht="15.6">
      <c r="A28" s="1"/>
      <c r="B28" s="26" t="s">
        <v>31</v>
      </c>
      <c r="C28" s="26"/>
      <c r="D28" s="26"/>
      <c r="E28" s="26"/>
      <c r="F28" s="26"/>
      <c r="G28" s="26"/>
      <c r="H28" s="23"/>
      <c r="I28" s="6">
        <v>2450</v>
      </c>
      <c r="J28" s="11"/>
    </row>
    <row r="29" spans="1:10" ht="30.75" customHeight="1">
      <c r="A29" s="1"/>
      <c r="B29" s="41" t="s">
        <v>32</v>
      </c>
      <c r="C29" s="42"/>
      <c r="D29" s="42"/>
      <c r="E29" s="42"/>
      <c r="F29" s="42"/>
      <c r="G29" s="42"/>
      <c r="I29" s="6">
        <f>623.05*4</f>
        <v>2492.1999999999998</v>
      </c>
      <c r="J29" s="11"/>
    </row>
    <row r="30" spans="1:10" ht="15.6">
      <c r="A30" s="1"/>
      <c r="B30" s="26" t="s">
        <v>33</v>
      </c>
      <c r="C30" s="26"/>
      <c r="D30" s="26"/>
      <c r="E30" s="26"/>
      <c r="F30" s="26"/>
      <c r="G30" s="26"/>
      <c r="I30" s="6">
        <f>1000*12*2</f>
        <v>24000</v>
      </c>
      <c r="J30" s="11"/>
    </row>
    <row r="31" spans="1:10" ht="15.6">
      <c r="A31" s="1"/>
      <c r="B31" s="1" t="s">
        <v>11</v>
      </c>
      <c r="C31" s="1"/>
      <c r="D31" s="1"/>
      <c r="E31" s="1"/>
      <c r="F31" s="1"/>
      <c r="G31" s="1"/>
      <c r="H31" s="1"/>
      <c r="I31" s="6">
        <f>(I11+J11)*0.12</f>
        <v>168282.14400000003</v>
      </c>
      <c r="J31" s="11"/>
    </row>
    <row r="32" spans="1:10" ht="15.6">
      <c r="A32" s="1"/>
      <c r="B32" s="1" t="s">
        <v>34</v>
      </c>
      <c r="C32" s="1"/>
      <c r="D32" s="1"/>
      <c r="E32" s="1"/>
      <c r="F32" s="1"/>
      <c r="G32" s="1"/>
      <c r="H32" s="1"/>
      <c r="I32" s="6">
        <f>(I17+J17)*0.06</f>
        <v>78398.203800000003</v>
      </c>
      <c r="J32" s="11"/>
    </row>
    <row r="33" spans="1:10" ht="15.6">
      <c r="A33" s="1"/>
      <c r="B33" s="1" t="s">
        <v>12</v>
      </c>
      <c r="C33" s="1"/>
      <c r="D33" s="1"/>
      <c r="E33" s="1"/>
      <c r="F33" s="1"/>
      <c r="G33" s="1"/>
      <c r="H33" s="1"/>
      <c r="I33" s="6">
        <f>I17*0.02</f>
        <v>13328.673000000001</v>
      </c>
      <c r="J33" s="43"/>
    </row>
    <row r="34" spans="1:10" ht="15.6">
      <c r="A34" s="1"/>
      <c r="B34" s="1" t="s">
        <v>13</v>
      </c>
      <c r="C34" s="1"/>
      <c r="D34" s="1"/>
      <c r="E34" s="1"/>
      <c r="F34" s="1"/>
      <c r="G34" s="1"/>
      <c r="H34" s="1"/>
      <c r="I34" s="18">
        <f>I38+I39+I40+I41+I42+I43+J36+J37</f>
        <v>552777.24</v>
      </c>
      <c r="J34" s="11"/>
    </row>
    <row r="35" spans="1:10" ht="15.6">
      <c r="A35" s="1"/>
      <c r="B35" s="19" t="s">
        <v>14</v>
      </c>
      <c r="C35" s="1"/>
      <c r="D35" s="1"/>
      <c r="E35" s="1"/>
      <c r="F35" s="1"/>
      <c r="G35" s="1"/>
      <c r="H35" s="1"/>
      <c r="I35" s="17"/>
      <c r="J35" s="44" t="s">
        <v>19</v>
      </c>
    </row>
    <row r="36" spans="1:10" ht="15.6">
      <c r="A36" s="1"/>
      <c r="B36" s="20">
        <v>1</v>
      </c>
      <c r="C36" s="45" t="s">
        <v>35</v>
      </c>
      <c r="D36" s="45"/>
      <c r="E36" s="45"/>
      <c r="F36" s="45"/>
      <c r="G36" s="45"/>
      <c r="H36" s="45"/>
      <c r="I36" s="17"/>
      <c r="J36" s="46">
        <v>220521.94</v>
      </c>
    </row>
    <row r="37" spans="1:10" ht="15.6">
      <c r="A37" s="1"/>
      <c r="B37" s="20">
        <v>2</v>
      </c>
      <c r="C37" s="47" t="s">
        <v>36</v>
      </c>
      <c r="D37" s="47"/>
      <c r="E37" s="47"/>
      <c r="F37" s="47"/>
      <c r="G37" s="47"/>
      <c r="H37" s="47"/>
      <c r="I37" s="17"/>
      <c r="J37" s="46">
        <v>56160.92</v>
      </c>
    </row>
    <row r="38" spans="1:10" ht="15.6">
      <c r="A38" s="1"/>
      <c r="B38" s="20">
        <v>3</v>
      </c>
      <c r="C38" s="27" t="s">
        <v>37</v>
      </c>
      <c r="D38" s="28"/>
      <c r="E38" s="28"/>
      <c r="F38" s="28"/>
      <c r="G38" s="28"/>
      <c r="H38" s="29"/>
      <c r="I38" s="21">
        <v>227000</v>
      </c>
      <c r="J38" s="11"/>
    </row>
    <row r="39" spans="1:10" ht="15.6">
      <c r="A39" s="1"/>
      <c r="B39" s="20">
        <v>4</v>
      </c>
      <c r="C39" s="27" t="s">
        <v>38</v>
      </c>
      <c r="D39" s="28"/>
      <c r="E39" s="28"/>
      <c r="F39" s="28"/>
      <c r="G39" s="28"/>
      <c r="H39" s="29"/>
      <c r="I39" s="21">
        <v>13300</v>
      </c>
      <c r="J39" s="11"/>
    </row>
    <row r="40" spans="1:10" ht="15.6">
      <c r="A40" s="1"/>
      <c r="B40" s="20">
        <v>5</v>
      </c>
      <c r="C40" s="27" t="s">
        <v>39</v>
      </c>
      <c r="D40" s="28"/>
      <c r="E40" s="28"/>
      <c r="F40" s="28"/>
      <c r="G40" s="28"/>
      <c r="H40" s="29"/>
      <c r="I40" s="21">
        <v>4200</v>
      </c>
      <c r="J40" s="11"/>
    </row>
    <row r="41" spans="1:10" ht="15.6">
      <c r="A41" s="1"/>
      <c r="B41" s="20">
        <v>6</v>
      </c>
      <c r="C41" s="27" t="s">
        <v>40</v>
      </c>
      <c r="D41" s="28"/>
      <c r="E41" s="28"/>
      <c r="F41" s="28"/>
      <c r="G41" s="28"/>
      <c r="H41" s="29"/>
      <c r="I41" s="21">
        <v>18240</v>
      </c>
      <c r="J41" s="11"/>
    </row>
    <row r="42" spans="1:10" ht="15.6">
      <c r="A42" s="1"/>
      <c r="B42" s="20">
        <v>7</v>
      </c>
      <c r="C42" s="27" t="s">
        <v>41</v>
      </c>
      <c r="D42" s="28"/>
      <c r="E42" s="28"/>
      <c r="F42" s="28"/>
      <c r="G42" s="28"/>
      <c r="H42" s="29"/>
      <c r="I42" s="21">
        <f>2835.6+866.28</f>
        <v>3701.88</v>
      </c>
      <c r="J42" s="23"/>
    </row>
    <row r="43" spans="1:10" ht="15.6">
      <c r="A43" s="1"/>
      <c r="B43" s="20">
        <v>8</v>
      </c>
      <c r="C43" s="27" t="s">
        <v>42</v>
      </c>
      <c r="D43" s="28"/>
      <c r="E43" s="28"/>
      <c r="F43" s="28"/>
      <c r="G43" s="28"/>
      <c r="H43" s="29"/>
      <c r="I43" s="48">
        <f>1072.5*9</f>
        <v>9652.5</v>
      </c>
      <c r="J43" s="3"/>
    </row>
    <row r="44" spans="1:10" ht="15.6">
      <c r="A44" s="1"/>
      <c r="B44" s="1"/>
      <c r="C44" s="22"/>
      <c r="D44" s="22"/>
      <c r="E44" s="22"/>
      <c r="F44" s="22"/>
      <c r="G44" s="22"/>
      <c r="H44" s="22"/>
      <c r="I44" s="7"/>
      <c r="J44" s="1"/>
    </row>
    <row r="45" spans="1:10" ht="15.6">
      <c r="A45" s="1"/>
      <c r="B45" s="1" t="s">
        <v>15</v>
      </c>
      <c r="C45" s="1"/>
      <c r="D45" s="1"/>
      <c r="E45" s="1"/>
      <c r="F45" s="1"/>
      <c r="G45" s="1"/>
      <c r="H45" s="1"/>
      <c r="I45" s="6">
        <f xml:space="preserve"> I8+I17+J17-I22</f>
        <v>-407281.23079999979</v>
      </c>
      <c r="J45" s="1"/>
    </row>
    <row r="46" spans="1:10" ht="15.6">
      <c r="A46" s="1"/>
      <c r="B46" s="1" t="s">
        <v>43</v>
      </c>
      <c r="C46" s="1"/>
      <c r="D46" s="1"/>
      <c r="E46" s="1"/>
      <c r="F46" s="1"/>
      <c r="G46" s="1"/>
      <c r="H46" s="1"/>
      <c r="I46" s="6">
        <v>116637.78</v>
      </c>
      <c r="J46" s="6">
        <f>J9+J11-J17</f>
        <v>108644.14999999991</v>
      </c>
    </row>
    <row r="47" spans="1:10" ht="15.6">
      <c r="A47" s="1"/>
      <c r="B47" s="1" t="s">
        <v>44</v>
      </c>
      <c r="C47" s="1"/>
      <c r="D47" s="1"/>
      <c r="E47" s="1"/>
      <c r="F47" s="1"/>
      <c r="G47" s="1"/>
      <c r="H47" s="1"/>
      <c r="I47" s="11">
        <f>I48-I46</f>
        <v>134594.28</v>
      </c>
      <c r="J47" s="1"/>
    </row>
    <row r="48" spans="1:10" ht="15.6">
      <c r="A48" s="1"/>
      <c r="B48" s="1" t="s">
        <v>45</v>
      </c>
      <c r="C48" s="1"/>
      <c r="D48" s="1"/>
      <c r="E48" s="1"/>
      <c r="F48" s="1"/>
      <c r="G48" s="1"/>
      <c r="H48" s="1"/>
      <c r="I48" s="11">
        <v>251232.06</v>
      </c>
      <c r="J48" s="1"/>
    </row>
    <row r="49" spans="1:10" ht="15.6">
      <c r="A49" s="1"/>
      <c r="B49" s="1"/>
      <c r="C49" s="1"/>
      <c r="D49" s="1"/>
      <c r="E49" s="1"/>
      <c r="F49" s="1"/>
      <c r="G49" s="1"/>
      <c r="H49" s="1"/>
      <c r="I49" s="7"/>
      <c r="J49" s="1"/>
    </row>
    <row r="50" spans="1:10" ht="15.6">
      <c r="A50" s="1"/>
      <c r="B50" s="13" t="s">
        <v>16</v>
      </c>
      <c r="D50" s="1"/>
      <c r="E50" s="1"/>
      <c r="F50" s="1"/>
      <c r="G50" s="1"/>
      <c r="H50" s="1"/>
      <c r="I50" s="1"/>
      <c r="J50" s="1"/>
    </row>
    <row r="51" spans="1:10" ht="15.6">
      <c r="A51" s="1"/>
      <c r="B51" s="13" t="s">
        <v>17</v>
      </c>
      <c r="D51" s="1"/>
      <c r="E51" s="1"/>
      <c r="F51" s="1"/>
      <c r="G51" s="1"/>
      <c r="H51" s="1"/>
      <c r="I51" s="1"/>
      <c r="J51" s="1"/>
    </row>
    <row r="52" spans="1:10" ht="15.6">
      <c r="A52" s="1"/>
      <c r="D52" s="1"/>
      <c r="E52" s="1"/>
      <c r="F52" s="1"/>
      <c r="G52" s="1"/>
      <c r="H52" s="1"/>
      <c r="I52" s="1"/>
      <c r="J52" s="1"/>
    </row>
    <row r="53" spans="1:10" ht="15.6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6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.6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.6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.6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6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5.6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5.6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5.6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5.6">
      <c r="A62" s="1"/>
      <c r="B62" s="1"/>
      <c r="C62" s="1"/>
      <c r="D62" s="1"/>
      <c r="E62" s="1"/>
      <c r="F62" s="1"/>
      <c r="G62" s="1"/>
      <c r="H62" s="1"/>
      <c r="I62" s="1"/>
      <c r="J62" s="1"/>
    </row>
  </sheetData>
  <mergeCells count="13">
    <mergeCell ref="C43:H43"/>
    <mergeCell ref="C37:H37"/>
    <mergeCell ref="C38:H38"/>
    <mergeCell ref="C39:H39"/>
    <mergeCell ref="C40:H40"/>
    <mergeCell ref="C41:H41"/>
    <mergeCell ref="C42:H42"/>
    <mergeCell ref="H3:I3"/>
    <mergeCell ref="B24:H24"/>
    <mergeCell ref="B28:G28"/>
    <mergeCell ref="B29:G29"/>
    <mergeCell ref="B30:G30"/>
    <mergeCell ref="C36:H36"/>
  </mergeCells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Д.С.100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Andrey</cp:lastModifiedBy>
  <dcterms:created xsi:type="dcterms:W3CDTF">2014-04-14T11:38:24Z</dcterms:created>
  <dcterms:modified xsi:type="dcterms:W3CDTF">2014-04-14T12:19:35Z</dcterms:modified>
</cp:coreProperties>
</file>