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И.К.17" sheetId="5" r:id="rId1"/>
  </sheets>
  <calcPr calcId="114210" refMode="R1C1"/>
</workbook>
</file>

<file path=xl/calcChain.xml><?xml version="1.0" encoding="utf-8"?>
<calcChain xmlns="http://schemas.openxmlformats.org/spreadsheetml/2006/main">
  <c r="I21" i="5"/>
  <c r="I36"/>
  <c r="I35"/>
  <c r="I33"/>
  <c r="I16"/>
  <c r="I32"/>
  <c r="I26"/>
  <c r="I24"/>
  <c r="I23"/>
  <c r="I22"/>
  <c r="I12"/>
  <c r="H16"/>
  <c r="I30"/>
  <c r="I40"/>
  <c r="I31"/>
  <c r="I20"/>
  <c r="I39"/>
</calcChain>
</file>

<file path=xl/sharedStrings.xml><?xml version="1.0" encoding="utf-8"?>
<sst xmlns="http://schemas.openxmlformats.org/spreadsheetml/2006/main" count="39" uniqueCount="39">
  <si>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</si>
  <si>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</si>
  <si>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</si>
  <si>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</si>
  <si>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</si>
  <si>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</si>
  <si>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</si>
  <si>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</si>
  <si>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</si>
  <si>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</si>
  <si>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</si>
  <si>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</si>
  <si>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</si>
  <si>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</si>
  <si>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</si>
  <si>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</si>
  <si>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</si>
  <si>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</si>
  <si>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</si>
  <si>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</si>
  <si>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</si>
  <si>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</si>
  <si>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Остаток (+), перерасход (-) на 01.01.2014г.</t>
  </si>
  <si>
    <t>( по содержанию и ремонту жилья)</t>
  </si>
  <si>
    <t>Исполнитель</t>
  </si>
  <si>
    <t>Желтухина О.В.</t>
  </si>
  <si>
    <t>И.Кочубея, 17</t>
  </si>
  <si>
    <t>по ООО "УК Радуга"</t>
  </si>
  <si>
    <t>%</t>
  </si>
  <si>
    <t xml:space="preserve"> 1. Расходы по обслуживанию жилого дома</t>
  </si>
  <si>
    <t xml:space="preserve"> оплата сл-сантехн., электрикам, уборщ. территории и лест.кл. с налогами</t>
  </si>
  <si>
    <t>благоустройство:част. очистка крыш от снежных надувов и наледи</t>
  </si>
  <si>
    <t>дезинсекция</t>
  </si>
  <si>
    <t>Проверка проектов на узлы учета тепловой энергии</t>
  </si>
  <si>
    <t>Подготовка и оформление актов повторного допуска уз.т/э</t>
  </si>
  <si>
    <t>2. Ремонтные работы, всего</t>
  </si>
  <si>
    <t>Установка шаровых вентилей d15,20,манометров, термометров</t>
  </si>
  <si>
    <t>Замена эл.лампочек, пл. вставки 250А</t>
  </si>
  <si>
    <t>Долг за населением(+), переплата (-) на  01.01.2014г.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</si>
</sst>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4" fontId="2" fillId="0" borderId="0" xfId="1" applyNumberFormat="1" applyFont="1" applyFill="1"/>
    <xf numFmtId="0" fontId="8" fillId="0" borderId="1" xfId="1" applyFont="1" applyBorder="1"/>
    <xf numFmtId="4" fontId="8" fillId="0" borderId="1" xfId="1" applyNumberFormat="1" applyFont="1" applyBorder="1"/>
    <xf numFmtId="4" fontId="4" fillId="0" borderId="2" xfId="1" applyNumberFormat="1" applyFont="1" applyFill="1" applyBorder="1"/>
    <xf numFmtId="4" fontId="2" fillId="0" borderId="0" xfId="1" applyNumberFormat="1" applyFont="1" applyFill="1" applyBorder="1"/>
    <xf numFmtId="0" fontId="9" fillId="0" borderId="0" xfId="1" applyFo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5"/>
  <sheetViews>
    <sheetView tabSelected="1" zoomScaleNormal="100" workbookViewId="0">
      <selection activeCell="K30" sqref="K30"/>
    </sheetView>
  </sheetViews>
  <sheetFormatPr defaultRowHeight="15.75"/>
  <cols>
    <col min="1" max="1" width="6.7109375" style="1" customWidth="1"/>
    <col min="2" max="2" width="5" style="1" customWidth="1"/>
    <col min="3" max="3" width="12" style="1" customWidth="1"/>
    <col min="4" max="6" width="9.140625" style="1"/>
    <col min="7" max="7" width="5" style="1" customWidth="1"/>
    <col min="8" max="8" width="22" style="1" customWidth="1"/>
    <col min="9" max="9" width="18.42578125" style="1" customWidth="1"/>
    <col min="10" max="10" width="15.140625" style="1" customWidth="1"/>
    <col min="11" max="11" width="13.85546875" style="1" customWidth="1"/>
    <col min="12" max="12" width="39.7109375" style="1" customWidth="1"/>
    <col min="13" max="13" width="10.7109375" style="1" customWidth="1"/>
    <col min="14" max="14" width="11.42578125" style="1" customWidth="1"/>
    <col min="15" max="16" width="9.140625" style="1" customWidth="1"/>
    <col min="17" max="17" width="9.5703125" style="1" customWidth="1"/>
    <col min="18" max="24" width="9.140625" style="1" customWidth="1"/>
    <col min="25" max="25" width="10.7109375" style="1" customWidth="1"/>
    <col min="26" max="26" width="16.42578125" style="1" customWidth="1"/>
    <col min="27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29" t="s">
        <v>26</v>
      </c>
      <c r="I3" s="30"/>
    </row>
    <row r="4" spans="2:9">
      <c r="C4" s="3" t="s">
        <v>3</v>
      </c>
      <c r="D4" s="3"/>
      <c r="E4" s="3"/>
      <c r="F4" s="3"/>
    </row>
    <row r="5" spans="2:9">
      <c r="D5" s="3" t="s">
        <v>27</v>
      </c>
      <c r="E5" s="3"/>
      <c r="F5" s="3"/>
      <c r="H5" s="5"/>
    </row>
    <row r="6" spans="2:9">
      <c r="D6" s="3"/>
      <c r="E6" s="3"/>
      <c r="F6" s="3"/>
      <c r="H6" s="5"/>
    </row>
    <row r="7" spans="2:9">
      <c r="B7" s="1" t="s">
        <v>4</v>
      </c>
      <c r="D7" s="1">
        <v>4293.8</v>
      </c>
    </row>
    <row r="8" spans="2:9">
      <c r="I8" s="6" t="s">
        <v>5</v>
      </c>
    </row>
    <row r="9" spans="2:9">
      <c r="B9" s="1" t="s">
        <v>6</v>
      </c>
      <c r="I9" s="18">
        <v>-103513.4212</v>
      </c>
    </row>
    <row r="10" spans="2:9">
      <c r="B10" s="1" t="s">
        <v>7</v>
      </c>
      <c r="I10" s="18">
        <v>96163.1899999999</v>
      </c>
    </row>
    <row r="11" spans="2:9" ht="16.5" thickBot="1">
      <c r="I11" s="20"/>
    </row>
    <row r="12" spans="2:9" ht="19.5" thickBot="1">
      <c r="B12" s="2" t="s">
        <v>8</v>
      </c>
      <c r="C12" s="2"/>
      <c r="D12" s="2"/>
      <c r="E12" s="9"/>
      <c r="F12" s="10"/>
      <c r="I12" s="23">
        <f>I13+I14</f>
        <v>854555.7</v>
      </c>
    </row>
    <row r="13" spans="2:9">
      <c r="B13" s="1" t="s">
        <v>9</v>
      </c>
      <c r="I13" s="24">
        <v>578891.22</v>
      </c>
    </row>
    <row r="14" spans="2:9">
      <c r="B14" s="1" t="s">
        <v>10</v>
      </c>
      <c r="I14" s="24">
        <v>275664.48</v>
      </c>
    </row>
    <row r="15" spans="2:9" ht="16.5" thickBot="1">
      <c r="I15" s="20"/>
    </row>
    <row r="16" spans="2:9" ht="19.5" thickBot="1">
      <c r="B16" s="2" t="s">
        <v>11</v>
      </c>
      <c r="C16" s="2"/>
      <c r="D16" s="2"/>
      <c r="E16" s="9"/>
      <c r="G16" s="10" t="s">
        <v>28</v>
      </c>
      <c r="H16" s="12">
        <f>I16/I12*100</f>
        <v>90.920882044318475</v>
      </c>
      <c r="I16" s="23">
        <f>I18+I17</f>
        <v>776969.58</v>
      </c>
    </row>
    <row r="17" spans="2:9">
      <c r="B17" s="1" t="s">
        <v>12</v>
      </c>
      <c r="I17" s="20">
        <v>519303.8</v>
      </c>
    </row>
    <row r="18" spans="2:9">
      <c r="B18" s="1" t="s">
        <v>13</v>
      </c>
      <c r="I18" s="20">
        <v>257665.78</v>
      </c>
    </row>
    <row r="19" spans="2:9" ht="16.5" thickBot="1">
      <c r="I19" s="8"/>
    </row>
    <row r="20" spans="2:9" ht="19.5" thickBot="1">
      <c r="B20" s="2" t="s">
        <v>14</v>
      </c>
      <c r="C20" s="9"/>
      <c r="I20" s="11">
        <f>I21+I33</f>
        <v>479477.96439999988</v>
      </c>
    </row>
    <row r="21" spans="2:9">
      <c r="B21" s="3" t="s">
        <v>29</v>
      </c>
      <c r="I21" s="8">
        <f>I22+I23+I24+I25+I26+I27+I28+I29+I30+I31+I32</f>
        <v>475655.74439999991</v>
      </c>
    </row>
    <row r="22" spans="2:9">
      <c r="B22" s="13" t="s">
        <v>30</v>
      </c>
      <c r="I22" s="7">
        <f>20451.04*12</f>
        <v>245412.48000000001</v>
      </c>
    </row>
    <row r="23" spans="2:9">
      <c r="B23" s="1" t="s">
        <v>15</v>
      </c>
      <c r="I23" s="18">
        <f>D7*0.57*12</f>
        <v>29369.591999999997</v>
      </c>
    </row>
    <row r="24" spans="2:9">
      <c r="B24" s="14" t="s">
        <v>16</v>
      </c>
      <c r="C24" s="15"/>
      <c r="D24" s="15"/>
      <c r="E24" s="15"/>
      <c r="F24" s="15"/>
      <c r="G24" s="15"/>
      <c r="H24" s="16"/>
      <c r="I24" s="7">
        <f>D7*1.24</f>
        <v>5324.3119999999999</v>
      </c>
    </row>
    <row r="25" spans="2:9">
      <c r="B25" s="31" t="s">
        <v>31</v>
      </c>
      <c r="C25" s="31"/>
      <c r="D25" s="31"/>
      <c r="E25" s="31"/>
      <c r="F25" s="31"/>
      <c r="G25" s="31"/>
      <c r="H25" s="32"/>
      <c r="I25" s="7">
        <v>19563.11</v>
      </c>
    </row>
    <row r="26" spans="2:9">
      <c r="B26" s="31" t="s">
        <v>17</v>
      </c>
      <c r="C26" s="31"/>
      <c r="D26" s="31"/>
      <c r="E26" s="31"/>
      <c r="F26" s="31"/>
      <c r="G26" s="31"/>
      <c r="H26" s="16"/>
      <c r="I26" s="7">
        <f>600*12</f>
        <v>7200</v>
      </c>
    </row>
    <row r="27" spans="2:9">
      <c r="B27" s="31" t="s">
        <v>32</v>
      </c>
      <c r="C27" s="31"/>
      <c r="D27" s="31"/>
      <c r="E27" s="31"/>
      <c r="F27" s="31"/>
      <c r="G27" s="31"/>
      <c r="H27" s="16"/>
      <c r="I27" s="7">
        <v>2028.25</v>
      </c>
    </row>
    <row r="28" spans="2:9">
      <c r="B28" s="31" t="s">
        <v>33</v>
      </c>
      <c r="C28" s="31"/>
      <c r="D28" s="31"/>
      <c r="E28" s="31"/>
      <c r="F28" s="31"/>
      <c r="G28" s="31"/>
      <c r="H28" s="32"/>
      <c r="I28" s="22">
        <v>1430.7</v>
      </c>
    </row>
    <row r="29" spans="2:9">
      <c r="B29" s="17" t="s">
        <v>34</v>
      </c>
      <c r="C29" s="17"/>
      <c r="D29" s="17"/>
      <c r="E29" s="17"/>
      <c r="F29" s="17"/>
      <c r="G29" s="17"/>
      <c r="H29" s="16"/>
      <c r="I29" s="22">
        <v>623.04999999999995</v>
      </c>
    </row>
    <row r="30" spans="2:9">
      <c r="B30" s="1" t="s">
        <v>18</v>
      </c>
      <c r="I30" s="18">
        <f>I12*0.12</f>
        <v>102546.68399999999</v>
      </c>
    </row>
    <row r="31" spans="2:9">
      <c r="B31" s="1" t="s">
        <v>19</v>
      </c>
      <c r="I31" s="18">
        <f>I16*0.06</f>
        <v>46618.174799999993</v>
      </c>
    </row>
    <row r="32" spans="2:9">
      <c r="B32" s="1" t="s">
        <v>20</v>
      </c>
      <c r="I32" s="18">
        <f>I16*0.02</f>
        <v>15539.391599999999</v>
      </c>
    </row>
    <row r="33" spans="2:9">
      <c r="B33" s="3" t="s">
        <v>35</v>
      </c>
      <c r="I33" s="19">
        <f>I35+I36+I34</f>
        <v>3822.2200000000003</v>
      </c>
    </row>
    <row r="34" spans="2:9">
      <c r="B34" s="1" t="s">
        <v>21</v>
      </c>
      <c r="H34" s="25"/>
      <c r="I34" s="20"/>
    </row>
    <row r="35" spans="2:9">
      <c r="B35" s="21">
        <v>1</v>
      </c>
      <c r="C35" s="26" t="s">
        <v>36</v>
      </c>
      <c r="D35" s="27"/>
      <c r="E35" s="27"/>
      <c r="F35" s="27"/>
      <c r="G35" s="27"/>
      <c r="H35" s="28"/>
      <c r="I35" s="22">
        <f>22*120.67+278.48+235</f>
        <v>3168.2200000000003</v>
      </c>
    </row>
    <row r="36" spans="2:9">
      <c r="B36" s="21">
        <v>2</v>
      </c>
      <c r="C36" s="26" t="s">
        <v>37</v>
      </c>
      <c r="D36" s="27"/>
      <c r="E36" s="27"/>
      <c r="F36" s="27"/>
      <c r="G36" s="27"/>
      <c r="H36" s="28"/>
      <c r="I36" s="22">
        <f>18*8+3*170</f>
        <v>654</v>
      </c>
    </row>
    <row r="37" spans="2:9">
      <c r="I37" s="8"/>
    </row>
    <row r="38" spans="2:9">
      <c r="I38" s="8"/>
    </row>
    <row r="39" spans="2:9">
      <c r="B39" s="1" t="s">
        <v>22</v>
      </c>
      <c r="I39" s="7">
        <f xml:space="preserve"> I9+I16-I20</f>
        <v>193978.19440000009</v>
      </c>
    </row>
    <row r="40" spans="2:9">
      <c r="B40" s="1" t="s">
        <v>38</v>
      </c>
      <c r="I40" s="7">
        <f>I12-I16+I10</f>
        <v>173749.30999999988</v>
      </c>
    </row>
    <row r="41" spans="2:9">
      <c r="B41" s="1" t="s">
        <v>23</v>
      </c>
      <c r="I41" s="8"/>
    </row>
    <row r="44" spans="2:9">
      <c r="B44" s="1" t="s">
        <v>24</v>
      </c>
    </row>
    <row r="45" spans="2:9">
      <c r="B45" s="1" t="s">
        <v>25</v>
      </c>
    </row>
  </sheetData>
  <mergeCells count="7">
    <mergeCell ref="C36:H36"/>
    <mergeCell ref="H3:I3"/>
    <mergeCell ref="B25:H25"/>
    <mergeCell ref="B26:G26"/>
    <mergeCell ref="B27:G27"/>
    <mergeCell ref="B28:H28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И.К.17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2014-04-15T02:11:59Z</dcterms:modified>
</cp:coreProperties>
</file>