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19440" windowHeight="9270"/>
  </bookViews>
  <sheets>
    <sheet name="Ж,16" sheetId="5" r:id="rId1"/>
  </sheets>
  <calcPr calcId="125725" refMode="R1C1"/>
</workbook>
</file>

<file path=xl/calcChain.xml><?xml version="1.0" encoding="utf-8"?>
<calcChain xmlns="http://schemas.openxmlformats.org/spreadsheetml/2006/main">
  <c r="I42" i="5"/>
  <c r="I40"/>
  <c r="I37"/>
  <c r="I30"/>
  <c r="I29"/>
  <c r="I28"/>
  <c r="I27"/>
  <c r="I15"/>
  <c r="H15"/>
  <c r="I14"/>
  <c r="I11"/>
  <c r="I49"/>
  <c r="I51"/>
  <c r="I35"/>
  <c r="I20"/>
  <c r="I19"/>
  <c r="I45"/>
  <c r="I47"/>
  <c r="I36"/>
</calcChain>
</file>

<file path=xl/sharedStrings.xml><?xml version="1.0" encoding="utf-8"?>
<sst xmlns="http://schemas.openxmlformats.org/spreadsheetml/2006/main" count="52" uniqueCount="52">
  <si>
    <t>ОТЧЕТ</t>
  </si>
  <si>
    <t>ООО "УК "Радуга"</t>
  </si>
  <si>
    <t>о расходовании средств по объекту</t>
  </si>
  <si>
    <t xml:space="preserve">за период с 01.01.2013 по 31.12.2013  </t>
  </si>
  <si>
    <t xml:space="preserve">Площадь общая,м2 </t>
  </si>
  <si>
    <t>в рублях</t>
  </si>
  <si>
    <t>Остаток (+), перерасход (-) на 01.01.2013г.</t>
  </si>
  <si>
    <t>Долг за населением(+), переплата (-) на 01.01.2013г.</t>
  </si>
  <si>
    <t xml:space="preserve">Начислено населению, всего </t>
  </si>
  <si>
    <t xml:space="preserve">  начислено на содержание жилья</t>
  </si>
  <si>
    <t xml:space="preserve">  начислено на ремонт жилья</t>
  </si>
  <si>
    <t>Фактические доходы, всего</t>
  </si>
  <si>
    <t xml:space="preserve">  оплачено населением на содержание жилья</t>
  </si>
  <si>
    <t xml:space="preserve">  оплачено населением на ремонт жилья</t>
  </si>
  <si>
    <t>содержание информационных систем</t>
  </si>
  <si>
    <t>биллинговое обслуживание АСКУТЭ</t>
  </si>
  <si>
    <t>услуги по управлению многоквартирным домом</t>
  </si>
  <si>
    <t xml:space="preserve"> налоги ( УСН-6% от доходов)</t>
  </si>
  <si>
    <t xml:space="preserve"> комиссионные банка (за сбор платежей-2% от доходов)</t>
  </si>
  <si>
    <t>М.Жукова, 16</t>
  </si>
  <si>
    <t>Остаток перерасчета по счетчикам на 01.01.2013г.</t>
  </si>
  <si>
    <t>Начислено ( Вымпелком, Ростелеком, МТС)</t>
  </si>
  <si>
    <t xml:space="preserve">% </t>
  </si>
  <si>
    <t>Оплачено  ( Вымпелком, Ростелеком, МТС)</t>
  </si>
  <si>
    <t>Расходы на  содержание  и ремонт всего</t>
  </si>
  <si>
    <t xml:space="preserve">  Расходы по содержанию жилого дома:</t>
  </si>
  <si>
    <t xml:space="preserve"> оплата сл-сантехнику</t>
  </si>
  <si>
    <t>оплата электрику</t>
  </si>
  <si>
    <t>оплата уборщику территорий</t>
  </si>
  <si>
    <t>оплата уборщику лестничных клеток</t>
  </si>
  <si>
    <t>ЕСН  от ФОТ</t>
  </si>
  <si>
    <t xml:space="preserve"> материалы, инструмент</t>
  </si>
  <si>
    <t xml:space="preserve"> Расходы по обслуживанию дома (расходы по содержанию слесаря-сантехника, электрика, дворника, уборщицы лестничных клеток с налогами и материалами)</t>
  </si>
  <si>
    <t xml:space="preserve"> аварийное  обслуживание по договору</t>
  </si>
  <si>
    <t xml:space="preserve"> по договору на вывоз твердых бытовых отходов </t>
  </si>
  <si>
    <t>благоустройство: завоз земли</t>
  </si>
  <si>
    <t>дезинсекция</t>
  </si>
  <si>
    <t>исследование водопроводной воды</t>
  </si>
  <si>
    <t xml:space="preserve">Вознаграждение старшему по дому /Вымпелком </t>
  </si>
  <si>
    <t>Вознаграждение старшему по дому по протоколу</t>
  </si>
  <si>
    <t>Расходы на  ремонт, всего</t>
  </si>
  <si>
    <t>Частичная очистка крыш от снежных надувов и наледи</t>
  </si>
  <si>
    <t>Очистка подвала от мусора с вывозом</t>
  </si>
  <si>
    <t>Поверка теплосчетчиков</t>
  </si>
  <si>
    <t xml:space="preserve"> Перерасход по содержанию и ремонту жилья на 01.01.2014</t>
  </si>
  <si>
    <t>Остаток перерасчета по счетчикам на 01.01.2014г.</t>
  </si>
  <si>
    <t>Итого перерасход по содержанию и ремонту жилья на 01.01.2014</t>
  </si>
  <si>
    <t>Справочно: Долг за населением по содержанию  и ремонту жилья  на 01.01.2014г.</t>
  </si>
  <si>
    <t>Долг за население по коммунальным услугам на 01.01.2014г.</t>
  </si>
  <si>
    <t>Долг за населением по коммунальным услугам  на 01.01.2014г.</t>
  </si>
  <si>
    <t>Всего долг за населением  по жилищно-коммунальным услугам на  01.01.2014г.</t>
  </si>
  <si>
    <t>исп. Желтухина О.В.</t>
  </si>
</sst>
</file>

<file path=xl/styles.xml><?xml version="1.0" encoding="utf-8"?>
<styleSheet xmlns="http://schemas.openxmlformats.org/spreadsheetml/2006/main">
  <numFmts count="1">
    <numFmt numFmtId="164" formatCode="0.0"/>
  </numFmts>
  <fonts count="9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Arial Cyr"/>
      <charset val="204"/>
    </font>
    <font>
      <i/>
      <sz val="12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i/>
      <sz val="12"/>
      <color indexed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0" fontId="2" fillId="0" borderId="0" xfId="1" applyFont="1"/>
    <xf numFmtId="0" fontId="3" fillId="0" borderId="0" xfId="1" applyFont="1"/>
    <xf numFmtId="0" fontId="2" fillId="0" borderId="0" xfId="1" applyFont="1" applyFill="1" applyBorder="1"/>
    <xf numFmtId="0" fontId="2" fillId="0" borderId="0" xfId="1" applyFont="1" applyFill="1"/>
    <xf numFmtId="0" fontId="2" fillId="0" borderId="0" xfId="1" applyFont="1" applyAlignment="1">
      <alignment horizontal="right"/>
    </xf>
    <xf numFmtId="4" fontId="2" fillId="0" borderId="1" xfId="1" applyNumberFormat="1" applyFont="1" applyBorder="1"/>
    <xf numFmtId="4" fontId="2" fillId="0" borderId="0" xfId="1" applyNumberFormat="1" applyFont="1"/>
    <xf numFmtId="0" fontId="2" fillId="0" borderId="0" xfId="1" applyFont="1" applyBorder="1"/>
    <xf numFmtId="4" fontId="3" fillId="0" borderId="2" xfId="1" applyNumberFormat="1" applyFont="1" applyBorder="1"/>
    <xf numFmtId="2" fontId="2" fillId="0" borderId="0" xfId="1" applyNumberFormat="1" applyFont="1"/>
    <xf numFmtId="4" fontId="2" fillId="0" borderId="0" xfId="1" applyNumberFormat="1" applyFont="1" applyBorder="1"/>
    <xf numFmtId="164" fontId="2" fillId="0" borderId="0" xfId="1" applyNumberFormat="1" applyFont="1"/>
    <xf numFmtId="0" fontId="4" fillId="0" borderId="0" xfId="1" applyFont="1"/>
    <xf numFmtId="0" fontId="2" fillId="0" borderId="0" xfId="1" applyFont="1" applyAlignment="1"/>
    <xf numFmtId="0" fontId="5" fillId="0" borderId="0" xfId="1" applyFont="1" applyAlignment="1"/>
    <xf numFmtId="0" fontId="5" fillId="0" borderId="0" xfId="1" applyFont="1" applyBorder="1" applyAlignment="1"/>
    <xf numFmtId="0" fontId="2" fillId="0" borderId="0" xfId="1" applyFont="1" applyBorder="1" applyAlignment="1"/>
    <xf numFmtId="4" fontId="2" fillId="2" borderId="1" xfId="1" applyNumberFormat="1" applyFont="1" applyFill="1" applyBorder="1"/>
    <xf numFmtId="0" fontId="6" fillId="0" borderId="1" xfId="1" applyFont="1" applyBorder="1"/>
    <xf numFmtId="0" fontId="6" fillId="0" borderId="3" xfId="1" applyFont="1" applyBorder="1" applyAlignment="1"/>
    <xf numFmtId="0" fontId="6" fillId="0" borderId="4" xfId="1" applyFont="1" applyBorder="1" applyAlignment="1"/>
    <xf numFmtId="0" fontId="6" fillId="0" borderId="5" xfId="1" applyFont="1" applyBorder="1" applyAlignment="1"/>
    <xf numFmtId="4" fontId="6" fillId="0" borderId="1" xfId="1" applyNumberFormat="1" applyFont="1" applyBorder="1"/>
    <xf numFmtId="0" fontId="6" fillId="0" borderId="0" xfId="1" applyFont="1" applyBorder="1"/>
    <xf numFmtId="0" fontId="6" fillId="0" borderId="0" xfId="1" applyFont="1" applyBorder="1" applyAlignment="1"/>
    <xf numFmtId="0" fontId="7" fillId="0" borderId="0" xfId="1" applyFont="1" applyBorder="1"/>
    <xf numFmtId="0" fontId="7" fillId="0" borderId="0" xfId="1" applyFont="1" applyBorder="1" applyAlignment="1"/>
    <xf numFmtId="4" fontId="7" fillId="0" borderId="1" xfId="1" applyNumberFormat="1" applyFont="1" applyBorder="1"/>
    <xf numFmtId="4" fontId="3" fillId="0" borderId="1" xfId="1" applyNumberFormat="1" applyFont="1" applyFill="1" applyBorder="1"/>
    <xf numFmtId="0" fontId="5" fillId="0" borderId="4" xfId="1" applyFont="1" applyBorder="1" applyAlignment="1"/>
    <xf numFmtId="0" fontId="5" fillId="0" borderId="5" xfId="1" applyFont="1" applyBorder="1" applyAlignment="1"/>
    <xf numFmtId="4" fontId="6" fillId="0" borderId="1" xfId="1" applyNumberFormat="1" applyFont="1" applyFill="1" applyBorder="1"/>
    <xf numFmtId="4" fontId="8" fillId="0" borderId="1" xfId="1" applyNumberFormat="1" applyFont="1" applyBorder="1"/>
    <xf numFmtId="0" fontId="3" fillId="0" borderId="0" xfId="1" applyFont="1" applyBorder="1"/>
    <xf numFmtId="0" fontId="3" fillId="0" borderId="0" xfId="1" applyFont="1" applyBorder="1" applyAlignment="1"/>
    <xf numFmtId="4" fontId="3" fillId="0" borderId="1" xfId="1" applyNumberFormat="1" applyFont="1" applyBorder="1"/>
    <xf numFmtId="4" fontId="3" fillId="0" borderId="0" xfId="1" applyNumberFormat="1" applyFont="1" applyBorder="1"/>
    <xf numFmtId="0" fontId="6" fillId="0" borderId="3" xfId="1" applyFont="1" applyBorder="1" applyAlignment="1">
      <alignment wrapText="1"/>
    </xf>
    <xf numFmtId="0" fontId="6" fillId="0" borderId="4" xfId="1" applyFont="1" applyBorder="1" applyAlignment="1">
      <alignment wrapText="1"/>
    </xf>
    <xf numFmtId="0" fontId="6" fillId="0" borderId="5" xfId="1" applyFont="1" applyBorder="1" applyAlignment="1">
      <alignment wrapText="1"/>
    </xf>
    <xf numFmtId="0" fontId="3" fillId="3" borderId="3" xfId="1" applyFont="1" applyFill="1" applyBorder="1" applyAlignment="1"/>
    <xf numFmtId="0" fontId="3" fillId="3" borderId="5" xfId="1" applyFont="1" applyFill="1" applyBorder="1" applyAlignment="1"/>
    <xf numFmtId="0" fontId="4" fillId="0" borderId="0" xfId="1" applyFont="1" applyAlignment="1">
      <alignment wrapText="1"/>
    </xf>
    <xf numFmtId="0" fontId="4" fillId="0" borderId="6" xfId="1" applyFont="1" applyBorder="1" applyAlignment="1">
      <alignment wrapText="1"/>
    </xf>
    <xf numFmtId="0" fontId="2" fillId="0" borderId="0" xfId="1" applyFont="1" applyBorder="1" applyAlignment="1"/>
    <xf numFmtId="0" fontId="2" fillId="0" borderId="0" xfId="1" applyFont="1" applyBorder="1" applyAlignment="1">
      <alignment wrapText="1"/>
    </xf>
    <xf numFmtId="0" fontId="5" fillId="0" borderId="0" xfId="1" applyFont="1" applyBorder="1" applyAlignment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3"/>
  </sheetPr>
  <dimension ref="A2:I58"/>
  <sheetViews>
    <sheetView tabSelected="1" zoomScaleNormal="100" workbookViewId="0">
      <selection activeCell="U30" sqref="U30:U31"/>
    </sheetView>
  </sheetViews>
  <sheetFormatPr defaultRowHeight="12.75"/>
  <cols>
    <col min="1" max="1" width="7.5703125" style="13" customWidth="1"/>
    <col min="2" max="2" width="10.140625" style="13" customWidth="1"/>
    <col min="3" max="3" width="8.7109375" style="13" customWidth="1"/>
    <col min="4" max="7" width="9.140625" style="13"/>
    <col min="8" max="8" width="14.7109375" style="13" customWidth="1"/>
    <col min="9" max="9" width="15.140625" style="13" customWidth="1"/>
    <col min="10" max="16384" width="9.140625" style="13"/>
  </cols>
  <sheetData>
    <row r="2" spans="1:9" ht="15.75">
      <c r="A2" s="1"/>
      <c r="B2" s="1"/>
      <c r="D2" s="2"/>
      <c r="E2" s="2" t="s">
        <v>0</v>
      </c>
      <c r="F2" s="1"/>
      <c r="G2" s="1"/>
      <c r="H2" s="1" t="s">
        <v>1</v>
      </c>
      <c r="I2" s="1"/>
    </row>
    <row r="3" spans="1:9" ht="15.75">
      <c r="A3" s="1"/>
      <c r="B3" s="1"/>
      <c r="C3" s="2" t="s">
        <v>2</v>
      </c>
      <c r="D3" s="2"/>
      <c r="E3" s="2"/>
      <c r="F3" s="2"/>
      <c r="G3" s="3"/>
      <c r="H3" s="41" t="s">
        <v>19</v>
      </c>
      <c r="I3" s="42"/>
    </row>
    <row r="4" spans="1:9" ht="15.75">
      <c r="A4" s="1"/>
      <c r="B4" s="1"/>
      <c r="C4" s="2" t="s">
        <v>3</v>
      </c>
      <c r="D4" s="2"/>
      <c r="E4" s="2"/>
      <c r="F4" s="2"/>
      <c r="G4" s="1"/>
      <c r="H4" s="1"/>
      <c r="I4" s="1"/>
    </row>
    <row r="5" spans="1:9" ht="15.75">
      <c r="A5" s="1"/>
      <c r="B5" s="1"/>
      <c r="C5" s="1"/>
      <c r="D5" s="1"/>
      <c r="E5" s="1"/>
      <c r="F5" s="1"/>
      <c r="G5" s="1"/>
      <c r="H5" s="4"/>
      <c r="I5" s="1"/>
    </row>
    <row r="6" spans="1:9" ht="15.75">
      <c r="A6" s="1"/>
      <c r="B6" s="1" t="s">
        <v>4</v>
      </c>
      <c r="C6" s="1"/>
      <c r="D6" s="1">
        <v>2705.9</v>
      </c>
      <c r="E6" s="1"/>
      <c r="F6" s="1"/>
      <c r="G6" s="1"/>
      <c r="H6" s="1"/>
      <c r="I6" s="1"/>
    </row>
    <row r="7" spans="1:9" ht="15.75">
      <c r="A7" s="1"/>
      <c r="B7" s="1"/>
      <c r="C7" s="1"/>
      <c r="D7" s="1"/>
      <c r="E7" s="1"/>
      <c r="F7" s="1"/>
      <c r="G7" s="1"/>
      <c r="H7" s="1"/>
      <c r="I7" s="5" t="s">
        <v>5</v>
      </c>
    </row>
    <row r="8" spans="1:9" ht="15.75">
      <c r="A8" s="1"/>
      <c r="B8" s="1" t="s">
        <v>6</v>
      </c>
      <c r="C8" s="1"/>
      <c r="D8" s="1"/>
      <c r="E8" s="1"/>
      <c r="F8" s="1"/>
      <c r="G8" s="1"/>
      <c r="H8" s="1"/>
      <c r="I8" s="6">
        <v>-148700.1</v>
      </c>
    </row>
    <row r="9" spans="1:9" ht="16.5" thickBot="1">
      <c r="A9" s="1"/>
      <c r="B9" s="1" t="s">
        <v>7</v>
      </c>
      <c r="C9" s="1"/>
      <c r="D9" s="1"/>
      <c r="E9" s="1"/>
      <c r="F9" s="1"/>
      <c r="G9" s="1"/>
      <c r="H9" s="1"/>
      <c r="I9" s="7">
        <v>64548.36</v>
      </c>
    </row>
    <row r="10" spans="1:9" ht="16.5" hidden="1" thickBot="1">
      <c r="A10" s="1"/>
      <c r="B10" s="26" t="s">
        <v>20</v>
      </c>
      <c r="C10" s="27"/>
      <c r="D10" s="27"/>
      <c r="E10" s="27"/>
      <c r="F10" s="27"/>
      <c r="G10" s="1"/>
      <c r="H10" s="1"/>
      <c r="I10" s="7"/>
    </row>
    <row r="11" spans="1:9" ht="16.5" thickBot="1">
      <c r="A11" s="1"/>
      <c r="B11" s="2" t="s">
        <v>8</v>
      </c>
      <c r="C11" s="2"/>
      <c r="D11" s="2"/>
      <c r="E11" s="1"/>
      <c r="F11" s="8"/>
      <c r="G11" s="8"/>
      <c r="H11" s="1"/>
      <c r="I11" s="9">
        <f>I12+I13+I14</f>
        <v>535844.29</v>
      </c>
    </row>
    <row r="12" spans="1:9" ht="15.75">
      <c r="A12" s="1"/>
      <c r="B12" s="1" t="s">
        <v>9</v>
      </c>
      <c r="C12" s="1"/>
      <c r="D12" s="1"/>
      <c r="E12" s="1"/>
      <c r="F12" s="1"/>
      <c r="G12" s="1"/>
      <c r="H12" s="10"/>
      <c r="I12" s="11">
        <v>359882.5</v>
      </c>
    </row>
    <row r="13" spans="1:9" ht="15.75">
      <c r="A13" s="1"/>
      <c r="B13" s="1" t="s">
        <v>10</v>
      </c>
      <c r="C13" s="1"/>
      <c r="D13" s="1"/>
      <c r="E13" s="1"/>
      <c r="F13" s="1"/>
      <c r="G13" s="1"/>
      <c r="H13" s="10"/>
      <c r="I13" s="11">
        <v>151961.79</v>
      </c>
    </row>
    <row r="14" spans="1:9" ht="16.5" thickBot="1">
      <c r="A14" s="1"/>
      <c r="B14" s="1" t="s">
        <v>21</v>
      </c>
      <c r="C14" s="1"/>
      <c r="D14" s="1"/>
      <c r="E14" s="1"/>
      <c r="F14" s="1"/>
      <c r="G14" s="1"/>
      <c r="H14" s="10"/>
      <c r="I14" s="11">
        <f>9000+3000+12000</f>
        <v>24000</v>
      </c>
    </row>
    <row r="15" spans="1:9" ht="16.5" thickBot="1">
      <c r="A15" s="1"/>
      <c r="B15" s="2" t="s">
        <v>11</v>
      </c>
      <c r="C15" s="2"/>
      <c r="D15" s="2"/>
      <c r="E15" s="1"/>
      <c r="F15" s="1"/>
      <c r="G15" s="5" t="s">
        <v>22</v>
      </c>
      <c r="H15" s="12">
        <f>I15/I11*100</f>
        <v>82.830327444564162</v>
      </c>
      <c r="I15" s="9">
        <f>I17+I16+I18</f>
        <v>443841.57999999996</v>
      </c>
    </row>
    <row r="16" spans="1:9" ht="15.75">
      <c r="A16" s="1"/>
      <c r="B16" s="1" t="s">
        <v>12</v>
      </c>
      <c r="C16" s="1"/>
      <c r="D16" s="1"/>
      <c r="E16" s="1"/>
      <c r="F16" s="1"/>
      <c r="G16" s="1"/>
      <c r="H16" s="1"/>
      <c r="I16" s="7">
        <v>293697.48</v>
      </c>
    </row>
    <row r="17" spans="1:9" ht="15.75">
      <c r="A17" s="1"/>
      <c r="B17" s="1" t="s">
        <v>13</v>
      </c>
      <c r="C17" s="1"/>
      <c r="D17" s="1"/>
      <c r="E17" s="1"/>
      <c r="F17" s="1"/>
      <c r="G17" s="1"/>
      <c r="H17" s="1"/>
      <c r="I17" s="7">
        <v>128144.1</v>
      </c>
    </row>
    <row r="18" spans="1:9" ht="16.5" thickBot="1">
      <c r="A18" s="1"/>
      <c r="B18" s="1" t="s">
        <v>23</v>
      </c>
      <c r="C18" s="1"/>
      <c r="D18" s="1"/>
      <c r="E18" s="1"/>
      <c r="F18" s="1"/>
      <c r="G18" s="1"/>
      <c r="H18" s="1"/>
      <c r="I18" s="7">
        <v>22000</v>
      </c>
    </row>
    <row r="19" spans="1:9" ht="16.5" thickBot="1">
      <c r="A19" s="1"/>
      <c r="B19" s="2" t="s">
        <v>24</v>
      </c>
      <c r="C19" s="1"/>
      <c r="D19" s="1"/>
      <c r="E19" s="1"/>
      <c r="F19" s="1"/>
      <c r="G19" s="1"/>
      <c r="H19" s="1"/>
      <c r="I19" s="9">
        <f>I20+I40</f>
        <v>403792.07119999995</v>
      </c>
    </row>
    <row r="20" spans="1:9" ht="15.75">
      <c r="A20" s="1"/>
      <c r="B20" s="1" t="s">
        <v>25</v>
      </c>
      <c r="C20" s="1"/>
      <c r="D20" s="1"/>
      <c r="E20" s="1"/>
      <c r="F20" s="1"/>
      <c r="G20" s="1"/>
      <c r="H20" s="1"/>
      <c r="I20" s="7">
        <f>I27+I28+I29+I30+I31+I32+I33+I34+I35+I36+I37</f>
        <v>383535.88119999995</v>
      </c>
    </row>
    <row r="21" spans="1:9" ht="15.75" hidden="1">
      <c r="A21" s="1"/>
      <c r="B21" s="1" t="s">
        <v>26</v>
      </c>
      <c r="C21" s="1"/>
      <c r="D21" s="1"/>
      <c r="E21" s="1"/>
      <c r="F21" s="1"/>
      <c r="G21" s="1"/>
      <c r="H21" s="1"/>
      <c r="I21" s="18"/>
    </row>
    <row r="22" spans="1:9" ht="15.75" hidden="1">
      <c r="A22" s="1"/>
      <c r="B22" s="1" t="s">
        <v>27</v>
      </c>
      <c r="C22" s="1"/>
      <c r="D22" s="1"/>
      <c r="E22" s="1"/>
      <c r="F22" s="1"/>
      <c r="G22" s="1"/>
      <c r="H22" s="1"/>
      <c r="I22" s="18"/>
    </row>
    <row r="23" spans="1:9" ht="15.75" hidden="1">
      <c r="A23" s="1"/>
      <c r="B23" s="1" t="s">
        <v>28</v>
      </c>
      <c r="C23" s="1"/>
      <c r="D23" s="1"/>
      <c r="E23" s="1"/>
      <c r="F23" s="1"/>
      <c r="G23" s="1"/>
      <c r="H23" s="1"/>
      <c r="I23" s="18"/>
    </row>
    <row r="24" spans="1:9" ht="15.75" hidden="1">
      <c r="A24" s="1"/>
      <c r="B24" s="1" t="s">
        <v>29</v>
      </c>
      <c r="C24" s="1"/>
      <c r="D24" s="1"/>
      <c r="E24" s="1"/>
      <c r="F24" s="1"/>
      <c r="G24" s="1"/>
      <c r="H24" s="1"/>
      <c r="I24" s="18"/>
    </row>
    <row r="25" spans="1:9" ht="15.75" hidden="1">
      <c r="A25" s="1"/>
      <c r="B25" s="1" t="s">
        <v>30</v>
      </c>
      <c r="C25" s="1"/>
      <c r="D25" s="1"/>
      <c r="E25" s="1"/>
      <c r="F25" s="1"/>
      <c r="G25" s="1"/>
      <c r="H25" s="1"/>
      <c r="I25" s="18"/>
    </row>
    <row r="26" spans="1:9" ht="15.75" hidden="1">
      <c r="A26" s="1"/>
      <c r="B26" s="1" t="s">
        <v>31</v>
      </c>
      <c r="C26" s="1"/>
      <c r="D26" s="1"/>
      <c r="E26" s="1"/>
      <c r="F26" s="1"/>
      <c r="G26" s="1"/>
      <c r="H26" s="1"/>
      <c r="I26" s="18"/>
    </row>
    <row r="27" spans="1:9" ht="33" customHeight="1">
      <c r="A27" s="1"/>
      <c r="B27" s="43" t="s">
        <v>32</v>
      </c>
      <c r="C27" s="43"/>
      <c r="D27" s="43"/>
      <c r="E27" s="43"/>
      <c r="F27" s="43"/>
      <c r="G27" s="43"/>
      <c r="H27" s="44"/>
      <c r="I27" s="18">
        <f>15528.98*12</f>
        <v>186347.76</v>
      </c>
    </row>
    <row r="28" spans="1:9" ht="15.75">
      <c r="A28" s="1"/>
      <c r="B28" s="1" t="s">
        <v>33</v>
      </c>
      <c r="C28" s="1"/>
      <c r="D28" s="1"/>
      <c r="E28" s="1"/>
      <c r="F28" s="1"/>
      <c r="G28" s="1"/>
      <c r="H28" s="1"/>
      <c r="I28" s="6">
        <f>0.57*D6*12</f>
        <v>18508.356</v>
      </c>
    </row>
    <row r="29" spans="1:9" ht="15.75">
      <c r="A29" s="1"/>
      <c r="B29" s="14" t="s">
        <v>14</v>
      </c>
      <c r="C29" s="15"/>
      <c r="D29" s="15"/>
      <c r="E29" s="15"/>
      <c r="F29" s="15"/>
      <c r="G29" s="15"/>
      <c r="H29" s="16"/>
      <c r="I29" s="6">
        <f>1.24*D6</f>
        <v>3355.3160000000003</v>
      </c>
    </row>
    <row r="30" spans="1:9" ht="15.75">
      <c r="A30" s="1"/>
      <c r="B30" s="1" t="s">
        <v>34</v>
      </c>
      <c r="C30" s="1"/>
      <c r="D30" s="1"/>
      <c r="E30" s="1"/>
      <c r="F30" s="1"/>
      <c r="G30" s="1"/>
      <c r="H30" s="1"/>
      <c r="I30" s="6">
        <f>1.86*D6*12</f>
        <v>60395.688000000002</v>
      </c>
    </row>
    <row r="31" spans="1:9" ht="15.75">
      <c r="A31" s="1"/>
      <c r="B31" s="45" t="s">
        <v>15</v>
      </c>
      <c r="C31" s="45"/>
      <c r="D31" s="45"/>
      <c r="E31" s="45"/>
      <c r="F31" s="45"/>
      <c r="G31" s="45"/>
      <c r="H31" s="1"/>
      <c r="I31" s="6">
        <v>7200</v>
      </c>
    </row>
    <row r="32" spans="1:9" ht="15.75">
      <c r="A32" s="1"/>
      <c r="B32" s="46" t="s">
        <v>35</v>
      </c>
      <c r="C32" s="46"/>
      <c r="D32" s="46"/>
      <c r="E32" s="46"/>
      <c r="F32" s="46"/>
      <c r="G32" s="46"/>
      <c r="H32" s="1"/>
      <c r="I32" s="6">
        <v>2700</v>
      </c>
    </row>
    <row r="33" spans="1:9" ht="15.75">
      <c r="A33" s="1"/>
      <c r="B33" s="45" t="s">
        <v>36</v>
      </c>
      <c r="C33" s="47"/>
      <c r="D33" s="47"/>
      <c r="E33" s="47"/>
      <c r="F33" s="47"/>
      <c r="G33" s="47"/>
      <c r="H33" s="1"/>
      <c r="I33" s="6">
        <v>1120</v>
      </c>
    </row>
    <row r="34" spans="1:9" ht="15.75">
      <c r="A34" s="1"/>
      <c r="B34" s="17" t="s">
        <v>37</v>
      </c>
      <c r="C34" s="16"/>
      <c r="D34" s="16"/>
      <c r="E34" s="16"/>
      <c r="F34" s="16"/>
      <c r="G34" s="16"/>
      <c r="H34" s="1"/>
      <c r="I34" s="6">
        <v>4540.12</v>
      </c>
    </row>
    <row r="35" spans="1:9" ht="15.75">
      <c r="A35" s="1"/>
      <c r="B35" s="1" t="s">
        <v>16</v>
      </c>
      <c r="C35" s="1"/>
      <c r="D35" s="1"/>
      <c r="E35" s="1"/>
      <c r="F35" s="1"/>
      <c r="G35" s="1"/>
      <c r="H35" s="1"/>
      <c r="I35" s="6">
        <f>I11*0.12</f>
        <v>64301.3148</v>
      </c>
    </row>
    <row r="36" spans="1:9" ht="15.75">
      <c r="A36" s="1"/>
      <c r="B36" s="1" t="s">
        <v>17</v>
      </c>
      <c r="C36" s="1"/>
      <c r="D36" s="1"/>
      <c r="E36" s="1"/>
      <c r="F36" s="1"/>
      <c r="G36" s="1"/>
      <c r="H36" s="1"/>
      <c r="I36" s="6">
        <f>I15*0.06</f>
        <v>26630.494799999997</v>
      </c>
    </row>
    <row r="37" spans="1:9" ht="15.75">
      <c r="A37" s="1"/>
      <c r="B37" s="1" t="s">
        <v>18</v>
      </c>
      <c r="C37" s="1"/>
      <c r="D37" s="1"/>
      <c r="E37" s="1"/>
      <c r="F37" s="1"/>
      <c r="G37" s="1"/>
      <c r="H37" s="1"/>
      <c r="I37" s="6">
        <f>(I16+I17)*0.02</f>
        <v>8436.8315999999995</v>
      </c>
    </row>
    <row r="38" spans="1:9" ht="15.75" hidden="1">
      <c r="A38" s="1"/>
      <c r="B38" s="1" t="s">
        <v>38</v>
      </c>
      <c r="C38" s="1"/>
      <c r="D38" s="1"/>
      <c r="E38" s="1"/>
      <c r="F38" s="1"/>
      <c r="G38" s="1"/>
      <c r="H38" s="1"/>
      <c r="I38" s="28"/>
    </row>
    <row r="39" spans="1:9" ht="15.75" hidden="1">
      <c r="A39" s="1"/>
      <c r="B39" s="1" t="s">
        <v>39</v>
      </c>
      <c r="C39" s="1"/>
      <c r="D39" s="1"/>
      <c r="E39" s="1"/>
      <c r="F39" s="1"/>
      <c r="G39" s="1"/>
      <c r="H39" s="1"/>
      <c r="I39" s="28"/>
    </row>
    <row r="40" spans="1:9" ht="15.75">
      <c r="A40" s="1"/>
      <c r="B40" s="2" t="s">
        <v>40</v>
      </c>
      <c r="C40" s="1"/>
      <c r="D40" s="1"/>
      <c r="E40" s="1"/>
      <c r="F40" s="1"/>
      <c r="G40" s="1"/>
      <c r="H40" s="1"/>
      <c r="I40" s="29">
        <f>I41+I42+I43</f>
        <v>20256.189999999999</v>
      </c>
    </row>
    <row r="41" spans="1:9" ht="15.75">
      <c r="A41" s="1"/>
      <c r="B41" s="19">
        <v>1</v>
      </c>
      <c r="C41" s="38" t="s">
        <v>41</v>
      </c>
      <c r="D41" s="39"/>
      <c r="E41" s="39"/>
      <c r="F41" s="39"/>
      <c r="G41" s="39"/>
      <c r="H41" s="40"/>
      <c r="I41" s="23">
        <v>5656.19</v>
      </c>
    </row>
    <row r="42" spans="1:9" ht="15.75">
      <c r="A42" s="1"/>
      <c r="B42" s="19">
        <v>2</v>
      </c>
      <c r="C42" s="20" t="s">
        <v>42</v>
      </c>
      <c r="D42" s="30"/>
      <c r="E42" s="30"/>
      <c r="F42" s="30"/>
      <c r="G42" s="30"/>
      <c r="H42" s="31"/>
      <c r="I42" s="32">
        <f>1000+1100</f>
        <v>2100</v>
      </c>
    </row>
    <row r="43" spans="1:9" ht="15.75">
      <c r="A43" s="1"/>
      <c r="B43" s="19">
        <v>3</v>
      </c>
      <c r="C43" s="20" t="s">
        <v>43</v>
      </c>
      <c r="D43" s="21"/>
      <c r="E43" s="21"/>
      <c r="F43" s="21"/>
      <c r="G43" s="21"/>
      <c r="H43" s="22"/>
      <c r="I43" s="23">
        <v>12500</v>
      </c>
    </row>
    <row r="44" spans="1:9" ht="15.75">
      <c r="A44" s="1"/>
      <c r="B44" s="24"/>
      <c r="C44" s="25"/>
      <c r="D44" s="25"/>
      <c r="E44" s="25"/>
      <c r="F44" s="25"/>
      <c r="G44" s="25"/>
      <c r="H44" s="25"/>
      <c r="I44" s="33"/>
    </row>
    <row r="45" spans="1:9" ht="15.75">
      <c r="A45" s="1"/>
      <c r="B45" s="34" t="s">
        <v>44</v>
      </c>
      <c r="C45" s="35"/>
      <c r="D45" s="35"/>
      <c r="E45" s="35"/>
      <c r="F45" s="35"/>
      <c r="G45" s="35"/>
      <c r="H45" s="35"/>
      <c r="I45" s="36">
        <f>I8+I15-I19</f>
        <v>-108650.59119999997</v>
      </c>
    </row>
    <row r="46" spans="1:9" ht="15.75">
      <c r="A46" s="1"/>
      <c r="B46" s="34" t="s">
        <v>45</v>
      </c>
      <c r="C46" s="35"/>
      <c r="D46" s="35"/>
      <c r="E46" s="35"/>
      <c r="F46" s="35"/>
      <c r="G46" s="35"/>
      <c r="H46" s="35"/>
      <c r="I46" s="37">
        <v>32938.839999999997</v>
      </c>
    </row>
    <row r="47" spans="1:9" ht="15.75">
      <c r="A47" s="1"/>
      <c r="B47" s="34" t="s">
        <v>46</v>
      </c>
      <c r="C47" s="35"/>
      <c r="D47" s="35"/>
      <c r="E47" s="35"/>
      <c r="F47" s="35"/>
      <c r="G47" s="35"/>
      <c r="H47" s="35"/>
      <c r="I47" s="37">
        <f>I45+I46</f>
        <v>-75711.75119999997</v>
      </c>
    </row>
    <row r="48" spans="1:9" ht="15.75">
      <c r="A48" s="1"/>
      <c r="B48" s="34"/>
      <c r="C48" s="35"/>
      <c r="D48" s="35"/>
      <c r="E48" s="35"/>
      <c r="F48" s="35"/>
      <c r="G48" s="35"/>
      <c r="H48" s="35"/>
      <c r="I48" s="37"/>
    </row>
    <row r="49" spans="1:9" ht="15.75">
      <c r="A49" s="1"/>
      <c r="B49" s="13" t="s">
        <v>47</v>
      </c>
      <c r="I49" s="11">
        <f>I9+I11-I15</f>
        <v>156551.07000000007</v>
      </c>
    </row>
    <row r="50" spans="1:9" ht="15.75" hidden="1">
      <c r="A50" s="1"/>
      <c r="B50" s="1"/>
      <c r="C50" s="1" t="s">
        <v>48</v>
      </c>
      <c r="D50" s="1"/>
      <c r="E50" s="1"/>
      <c r="F50" s="1"/>
      <c r="G50" s="1"/>
      <c r="H50" s="1"/>
      <c r="I50" s="11"/>
    </row>
    <row r="51" spans="1:9" ht="15.75">
      <c r="A51" s="1"/>
      <c r="B51" s="13" t="s">
        <v>49</v>
      </c>
      <c r="I51" s="11">
        <f>I52-I49</f>
        <v>84665.389999999927</v>
      </c>
    </row>
    <row r="52" spans="1:9" ht="15.75">
      <c r="A52" s="1"/>
      <c r="B52" s="13" t="s">
        <v>50</v>
      </c>
      <c r="I52" s="7">
        <v>241216.46</v>
      </c>
    </row>
    <row r="58" spans="1:9">
      <c r="B58" s="13" t="s">
        <v>51</v>
      </c>
    </row>
  </sheetData>
  <mergeCells count="6">
    <mergeCell ref="C41:H41"/>
    <mergeCell ref="H3:I3"/>
    <mergeCell ref="B27:H27"/>
    <mergeCell ref="B31:G31"/>
    <mergeCell ref="B32:G32"/>
    <mergeCell ref="B33:G33"/>
  </mergeCells>
  <phoneticPr fontId="0" type="noConversion"/>
  <pageMargins left="0.19685039370078741" right="0" top="0" bottom="0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Ж,16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Andrey</dc:creator>
  <cp:lastModifiedBy>user</cp:lastModifiedBy>
  <dcterms:created xsi:type="dcterms:W3CDTF">2014-04-14T11:38:24Z</dcterms:created>
  <dcterms:modified xsi:type="dcterms:W3CDTF">2014-04-15T02:12:14Z</dcterms:modified>
</cp:coreProperties>
</file>