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Ж,58" sheetId="5" r:id="rId1"/>
  </sheets>
  <calcPr calcId="125725" refMode="R1C1"/>
</workbook>
</file>

<file path=xl/calcChain.xml><?xml version="1.0" encoding="utf-8"?>
<calcChain xmlns="http://schemas.openxmlformats.org/spreadsheetml/2006/main">
  <c r="I44" i="5"/>
  <c r="I42"/>
  <c r="I32"/>
  <c r="I31"/>
  <c r="I29"/>
  <c r="I26"/>
  <c r="I24"/>
  <c r="I22"/>
  <c r="I21"/>
  <c r="I20"/>
  <c r="I17"/>
  <c r="I14"/>
  <c r="I10"/>
  <c r="H14"/>
  <c r="I51"/>
  <c r="I30"/>
  <c r="I19"/>
  <c r="I18"/>
  <c r="I50"/>
  <c r="I55"/>
</calcChain>
</file>

<file path=xl/sharedStrings.xml><?xml version="1.0" encoding="utf-8"?>
<sst xmlns="http://schemas.openxmlformats.org/spreadsheetml/2006/main" count="53" uniqueCount="53">
  <si>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</si>
  <si>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</si>
  <si>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</si>
  <si>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</si>
  <si>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</si>
  <si>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</si>
  <si>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</si>
  <si>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</si>
  <si>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</si>
  <si>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</si>
  <si>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</si>
  <si>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</si>
  <si>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</si>
  <si>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</si>
  <si>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</si>
  <si>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</si>
  <si>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</si>
  <si>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</si>
  <si>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</si>
  <si>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 xml:space="preserve">ОТЧЕТ </t>
  </si>
  <si>
    <t>М.Жукова, 58</t>
  </si>
  <si>
    <t xml:space="preserve">за период с 01.09.2013 по 31.12.2013  </t>
  </si>
  <si>
    <t>по ООО "УК Радуга"</t>
  </si>
  <si>
    <t>Начислено по нежилым помещениям</t>
  </si>
  <si>
    <t>Оплачено по нежилым помещениям</t>
  </si>
  <si>
    <t xml:space="preserve"> Расходы по содержанию жилого дома</t>
  </si>
  <si>
    <t xml:space="preserve"> Расходы по обслуживанию дома (расходы по содержанию слесаря-сантехника, электрика, дворника, уборщицы лестничных клеток с налогами и материалами)</t>
  </si>
  <si>
    <t>тиражирование договоров</t>
  </si>
  <si>
    <t xml:space="preserve"> по договору на вывоз твердых бытовых отходов </t>
  </si>
  <si>
    <t>приобретение противогрибкового средства для обработки стен</t>
  </si>
  <si>
    <t>содержание лифтов</t>
  </si>
  <si>
    <t>подключение к системе АСКУТЕ,биллинговое обслуживание</t>
  </si>
  <si>
    <t>установка домофона</t>
  </si>
  <si>
    <t xml:space="preserve">Ремонтные работы, всего </t>
  </si>
  <si>
    <t>Демонтаж и монтаж светильников</t>
  </si>
  <si>
    <t>Замена канализации</t>
  </si>
  <si>
    <t>Изготовление и монтаж алюминеевой двери</t>
  </si>
  <si>
    <t>Ремонт и утепление вентиляционных шахт</t>
  </si>
  <si>
    <t>Устройтсво зонтов над вентшахтами</t>
  </si>
  <si>
    <t>Утепление термошва</t>
  </si>
  <si>
    <t>Утепление торца</t>
  </si>
  <si>
    <t>Установка счетчика на ХВС, ГВС, шар. крана</t>
  </si>
  <si>
    <t>Установка светильников</t>
  </si>
  <si>
    <t>Установка почтовых ящиков</t>
  </si>
  <si>
    <t>Изготовление ключей, сантехработы</t>
  </si>
  <si>
    <t>Установка фланцевого компенсатора</t>
  </si>
  <si>
    <t>Ремонт электрощитовой в подвале</t>
  </si>
  <si>
    <t>Остаток (+), перерасход (-) средств  на 31.12.2013г.</t>
  </si>
  <si>
    <t>Справочно:Долг за населением  на 01.01.2013г. ( по содержанию и ремонту жилья)</t>
  </si>
  <si>
    <t>Долг за населением на 31.12. 2013г. ( по коммунальным услугам )</t>
  </si>
  <si>
    <t>Перерасчет  по тепло и водосчетчикам  с 01.09.13 по 31.12. 2013 по начислению</t>
  </si>
  <si>
    <t>Остаток (+), перерасход (-) средств  на 01.01.2014г.</t>
  </si>
  <si>
    <t>Исполнитель    Желтухина О.В.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</si>
</sst>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right"/>
    </xf>
    <xf numFmtId="4" fontId="4" fillId="0" borderId="1" xfId="1" applyNumberFormat="1" applyFont="1" applyBorder="1"/>
    <xf numFmtId="0" fontId="4" fillId="0" borderId="0" xfId="1" applyFont="1" applyBorder="1"/>
    <xf numFmtId="4" fontId="5" fillId="0" borderId="2" xfId="1" applyNumberFormat="1" applyFont="1" applyBorder="1"/>
    <xf numFmtId="2" fontId="4" fillId="0" borderId="0" xfId="1" applyNumberFormat="1" applyFont="1"/>
    <xf numFmtId="4" fontId="4" fillId="0" borderId="0" xfId="1" applyNumberFormat="1" applyFont="1" applyBorder="1"/>
    <xf numFmtId="164" fontId="4" fillId="0" borderId="0" xfId="1" applyNumberFormat="1" applyFont="1"/>
    <xf numFmtId="4" fontId="5" fillId="0" borderId="3" xfId="1" applyNumberFormat="1" applyFont="1" applyBorder="1"/>
    <xf numFmtId="4" fontId="5" fillId="0" borderId="0" xfId="1" applyNumberFormat="1" applyFont="1" applyBorder="1"/>
    <xf numFmtId="4" fontId="4" fillId="2" borderId="1" xfId="1" applyNumberFormat="1" applyFont="1" applyFill="1" applyBorder="1"/>
    <xf numFmtId="0" fontId="4" fillId="0" borderId="0" xfId="1" applyFont="1" applyAlignment="1"/>
    <xf numFmtId="0" fontId="1" fillId="0" borderId="0" xfId="1" applyFont="1" applyAlignment="1"/>
    <xf numFmtId="0" fontId="1" fillId="0" borderId="0" xfId="1" applyFont="1" applyBorder="1" applyAlignment="1"/>
    <xf numFmtId="0" fontId="6" fillId="0" borderId="0" xfId="1" applyFont="1"/>
    <xf numFmtId="4" fontId="4" fillId="0" borderId="0" xfId="1" applyNumberFormat="1" applyFont="1" applyFill="1"/>
    <xf numFmtId="0" fontId="6" fillId="0" borderId="1" xfId="1" applyFont="1" applyBorder="1"/>
    <xf numFmtId="4" fontId="6" fillId="0" borderId="1" xfId="1" applyNumberFormat="1" applyFont="1" applyBorder="1"/>
    <xf numFmtId="0" fontId="6" fillId="0" borderId="4" xfId="1" applyFont="1" applyBorder="1" applyAlignment="1"/>
    <xf numFmtId="0" fontId="6" fillId="0" borderId="5" xfId="1" applyFont="1" applyBorder="1" applyAlignment="1"/>
    <xf numFmtId="0" fontId="6" fillId="0" borderId="6" xfId="1" applyFont="1" applyBorder="1" applyAlignment="1"/>
    <xf numFmtId="4" fontId="7" fillId="0" borderId="1" xfId="1" applyNumberFormat="1" applyFont="1" applyBorder="1"/>
    <xf numFmtId="0" fontId="6" fillId="0" borderId="0" xfId="1" applyFont="1" applyBorder="1"/>
    <xf numFmtId="0" fontId="6" fillId="0" borderId="0" xfId="1" applyFont="1" applyBorder="1" applyAlignment="1"/>
    <xf numFmtId="4" fontId="5" fillId="0" borderId="1" xfId="1" applyNumberFormat="1" applyFont="1" applyBorder="1"/>
    <xf numFmtId="0" fontId="6" fillId="0" borderId="4" xfId="1" applyFont="1" applyBorder="1" applyAlignment="1">
      <alignment wrapText="1"/>
    </xf>
    <xf numFmtId="0" fontId="1" fillId="0" borderId="5" xfId="1" applyBorder="1" applyAlignment="1">
      <alignment wrapText="1"/>
    </xf>
    <xf numFmtId="0" fontId="1" fillId="0" borderId="6" xfId="1" applyBorder="1" applyAlignment="1">
      <alignment wrapText="1"/>
    </xf>
    <xf numFmtId="0" fontId="6" fillId="0" borderId="4" xfId="1" applyFont="1" applyBorder="1" applyAlignment="1"/>
    <xf numFmtId="0" fontId="6" fillId="0" borderId="5" xfId="1" applyFont="1" applyBorder="1" applyAlignment="1"/>
    <xf numFmtId="0" fontId="6" fillId="0" borderId="6" xfId="1" applyFont="1" applyBorder="1" applyAlignment="1"/>
    <xf numFmtId="0" fontId="6" fillId="0" borderId="1" xfId="1" applyFont="1" applyBorder="1" applyAlignment="1"/>
    <xf numFmtId="0" fontId="2" fillId="2" borderId="4" xfId="1" applyFont="1" applyFill="1" applyBorder="1" applyAlignment="1"/>
    <xf numFmtId="0" fontId="2" fillId="2" borderId="6" xfId="1" applyFont="1" applyFill="1" applyBorder="1" applyAlignment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wrapText="1"/>
    </xf>
    <xf numFmtId="0" fontId="4" fillId="0" borderId="0" xfId="1" applyFont="1" applyBorder="1" applyAlignment="1"/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1:I64"/>
  <sheetViews>
    <sheetView tabSelected="1" workbookViewId="0">
      <selection activeCell="K38" sqref="K38"/>
    </sheetView>
  </sheetViews>
  <sheetFormatPr defaultRowHeight="12.75"/>
  <cols>
    <col min="1" max="1" width="9" style="5" customWidth="1"/>
    <col min="2" max="2" width="8.85546875" style="5" customWidth="1"/>
    <col min="3" max="3" width="8.7109375" style="5" customWidth="1"/>
    <col min="4" max="7" width="9.140625" style="5"/>
    <col min="8" max="8" width="15.85546875" style="5" customWidth="1"/>
    <col min="9" max="9" width="15.140625" style="5" customWidth="1"/>
    <col min="10" max="16384" width="9.140625" style="5"/>
  </cols>
  <sheetData>
    <row r="1" spans="2:9" ht="15.75">
      <c r="C1" s="1"/>
      <c r="E1" s="6" t="s">
        <v>19</v>
      </c>
      <c r="G1" s="1"/>
      <c r="H1" s="1" t="s">
        <v>0</v>
      </c>
      <c r="I1" s="1"/>
    </row>
    <row r="2" spans="2:9" ht="15.75">
      <c r="C2" s="2" t="s">
        <v>1</v>
      </c>
      <c r="D2" s="2"/>
      <c r="E2" s="2"/>
      <c r="F2" s="2"/>
      <c r="G2" s="3"/>
      <c r="H2" s="38" t="s">
        <v>20</v>
      </c>
      <c r="I2" s="39"/>
    </row>
    <row r="3" spans="2:9" ht="15.75">
      <c r="C3" s="2" t="s">
        <v>21</v>
      </c>
      <c r="D3" s="2"/>
      <c r="E3" s="2"/>
      <c r="F3" s="2"/>
      <c r="G3" s="1"/>
      <c r="H3" s="1"/>
      <c r="I3" s="1"/>
    </row>
    <row r="4" spans="2:9" ht="13.5" customHeight="1">
      <c r="C4" s="1"/>
      <c r="D4" s="2" t="s">
        <v>22</v>
      </c>
      <c r="E4" s="2"/>
      <c r="F4" s="2"/>
      <c r="G4" s="1"/>
      <c r="H4" s="4"/>
      <c r="I4" s="1"/>
    </row>
    <row r="5" spans="2:9" ht="13.5" customHeight="1">
      <c r="C5" s="1"/>
      <c r="D5" s="2"/>
      <c r="E5" s="2"/>
      <c r="F5" s="2"/>
      <c r="G5" s="1"/>
      <c r="H5" s="4"/>
      <c r="I5" s="1"/>
    </row>
    <row r="6" spans="2:9">
      <c r="B6" s="5" t="s">
        <v>2</v>
      </c>
      <c r="D6" s="5">
        <v>9632.6</v>
      </c>
    </row>
    <row r="7" spans="2:9" ht="9.75" customHeight="1">
      <c r="I7" s="7" t="s">
        <v>3</v>
      </c>
    </row>
    <row r="8" spans="2:9">
      <c r="B8" s="5" t="s">
        <v>4</v>
      </c>
      <c r="I8" s="8">
        <v>0</v>
      </c>
    </row>
    <row r="9" spans="2:9" ht="13.5" thickBot="1">
      <c r="B9" s="5" t="s">
        <v>5</v>
      </c>
      <c r="I9" s="8">
        <v>0</v>
      </c>
    </row>
    <row r="10" spans="2:9">
      <c r="B10" s="6" t="s">
        <v>6</v>
      </c>
      <c r="C10" s="6"/>
      <c r="D10" s="6"/>
      <c r="F10" s="9"/>
      <c r="G10" s="9"/>
      <c r="I10" s="10">
        <f>I11+I12+I13</f>
        <v>783969.87</v>
      </c>
    </row>
    <row r="11" spans="2:9">
      <c r="B11" s="5" t="s">
        <v>7</v>
      </c>
      <c r="H11" s="11"/>
      <c r="I11" s="8">
        <v>599157.18999999994</v>
      </c>
    </row>
    <row r="12" spans="2:9">
      <c r="B12" s="5" t="s">
        <v>8</v>
      </c>
      <c r="H12" s="11"/>
      <c r="I12" s="8">
        <v>179178.14</v>
      </c>
    </row>
    <row r="13" spans="2:9" ht="13.5" thickBot="1">
      <c r="B13" s="5" t="s">
        <v>23</v>
      </c>
      <c r="H13" s="11"/>
      <c r="I13" s="12">
        <v>5634.54</v>
      </c>
    </row>
    <row r="14" spans="2:9">
      <c r="B14" s="6" t="s">
        <v>9</v>
      </c>
      <c r="C14" s="6"/>
      <c r="D14" s="6"/>
      <c r="H14" s="13">
        <f>I14/I10*100</f>
        <v>62.965097115275611</v>
      </c>
      <c r="I14" s="10">
        <f>I16+I15+I17</f>
        <v>493627.39</v>
      </c>
    </row>
    <row r="15" spans="2:9">
      <c r="B15" s="5" t="s">
        <v>10</v>
      </c>
      <c r="I15" s="8">
        <v>371054.64</v>
      </c>
    </row>
    <row r="16" spans="2:9">
      <c r="B16" s="5" t="s">
        <v>11</v>
      </c>
      <c r="I16" s="8">
        <v>116938.21</v>
      </c>
    </row>
    <row r="17" spans="2:9" ht="13.5" thickBot="1">
      <c r="B17" s="5" t="s">
        <v>24</v>
      </c>
      <c r="I17" s="12">
        <f>5634.54</f>
        <v>5634.54</v>
      </c>
    </row>
    <row r="18" spans="2:9" ht="13.5" thickBot="1">
      <c r="B18" s="6" t="s">
        <v>12</v>
      </c>
      <c r="I18" s="14">
        <f>I19+I32</f>
        <v>1836767.9708000002</v>
      </c>
    </row>
    <row r="19" spans="2:9">
      <c r="B19" s="5" t="s">
        <v>25</v>
      </c>
      <c r="I19" s="15">
        <f>I20+I21+I22+I23+I24+I25+I26+I27+I28+I29+I30+I31</f>
        <v>616042.02079999994</v>
      </c>
    </row>
    <row r="20" spans="2:9" ht="26.25" customHeight="1">
      <c r="B20" s="40" t="s">
        <v>26</v>
      </c>
      <c r="C20" s="40"/>
      <c r="D20" s="40"/>
      <c r="E20" s="40"/>
      <c r="F20" s="40"/>
      <c r="G20" s="40"/>
      <c r="H20" s="41"/>
      <c r="I20" s="16">
        <f>53981.13*4</f>
        <v>215924.52</v>
      </c>
    </row>
    <row r="21" spans="2:9">
      <c r="B21" s="5" t="s">
        <v>13</v>
      </c>
      <c r="I21" s="8">
        <f>0.57*D6*4</f>
        <v>21962.327999999998</v>
      </c>
    </row>
    <row r="22" spans="2:9">
      <c r="B22" s="17" t="s">
        <v>14</v>
      </c>
      <c r="C22" s="18"/>
      <c r="D22" s="18"/>
      <c r="E22" s="18"/>
      <c r="F22" s="18"/>
      <c r="G22" s="18"/>
      <c r="H22" s="19"/>
      <c r="I22" s="8">
        <f>D6*1.24</f>
        <v>11944.424000000001</v>
      </c>
    </row>
    <row r="23" spans="2:9">
      <c r="B23" s="17" t="s">
        <v>27</v>
      </c>
      <c r="C23" s="18"/>
      <c r="D23" s="18"/>
      <c r="E23" s="18"/>
      <c r="F23" s="18"/>
      <c r="G23" s="18"/>
      <c r="H23" s="19"/>
      <c r="I23" s="8">
        <v>6540</v>
      </c>
    </row>
    <row r="24" spans="2:9">
      <c r="B24" s="5" t="s">
        <v>28</v>
      </c>
      <c r="I24" s="8">
        <f>1.76*D6*4</f>
        <v>67813.504000000001</v>
      </c>
    </row>
    <row r="25" spans="2:9">
      <c r="B25" s="5" t="s">
        <v>29</v>
      </c>
      <c r="I25" s="8">
        <v>15000</v>
      </c>
    </row>
    <row r="26" spans="2:9">
      <c r="B26" s="5" t="s">
        <v>30</v>
      </c>
      <c r="I26" s="8">
        <f>3.4*D6*4</f>
        <v>131003.36</v>
      </c>
    </row>
    <row r="27" spans="2:9">
      <c r="B27" s="42" t="s">
        <v>31</v>
      </c>
      <c r="C27" s="42"/>
      <c r="D27" s="42"/>
      <c r="E27" s="42"/>
      <c r="F27" s="42"/>
      <c r="G27" s="42"/>
      <c r="I27" s="8">
        <v>11100</v>
      </c>
    </row>
    <row r="28" spans="2:9">
      <c r="B28" s="42" t="s">
        <v>32</v>
      </c>
      <c r="C28" s="42"/>
      <c r="D28" s="42"/>
      <c r="E28" s="42"/>
      <c r="F28" s="42"/>
      <c r="G28" s="42"/>
      <c r="I28" s="8">
        <v>1300</v>
      </c>
    </row>
    <row r="29" spans="2:9" ht="12" customHeight="1">
      <c r="B29" s="5" t="s">
        <v>15</v>
      </c>
      <c r="I29" s="8">
        <f>I10*0.12</f>
        <v>94076.384399999995</v>
      </c>
    </row>
    <row r="30" spans="2:9">
      <c r="B30" s="5" t="s">
        <v>16</v>
      </c>
      <c r="I30" s="8">
        <f>I14*0.06</f>
        <v>29617.643400000001</v>
      </c>
    </row>
    <row r="31" spans="2:9">
      <c r="B31" s="5" t="s">
        <v>17</v>
      </c>
      <c r="I31" s="8">
        <f>(I15+I16)*0.02</f>
        <v>9759.8570000000018</v>
      </c>
    </row>
    <row r="32" spans="2:9">
      <c r="B32" s="5" t="s">
        <v>33</v>
      </c>
      <c r="I32" s="16">
        <f>I34+I35+I36+I37+I38+I39+I40+I41+I42+I43+I44+I45+I46+I47+I48</f>
        <v>1220725.9500000002</v>
      </c>
    </row>
    <row r="33" spans="2:9">
      <c r="B33" s="20" t="s">
        <v>18</v>
      </c>
      <c r="I33" s="21"/>
    </row>
    <row r="34" spans="2:9" ht="18.75" customHeight="1">
      <c r="B34" s="22">
        <v>1</v>
      </c>
      <c r="C34" s="31" t="s">
        <v>34</v>
      </c>
      <c r="D34" s="43"/>
      <c r="E34" s="43"/>
      <c r="F34" s="43"/>
      <c r="G34" s="43"/>
      <c r="H34" s="44"/>
      <c r="I34" s="23">
        <v>1300</v>
      </c>
    </row>
    <row r="35" spans="2:9">
      <c r="B35" s="22">
        <v>2</v>
      </c>
      <c r="C35" s="34" t="s">
        <v>35</v>
      </c>
      <c r="D35" s="35"/>
      <c r="E35" s="35"/>
      <c r="F35" s="35"/>
      <c r="G35" s="35"/>
      <c r="H35" s="36"/>
      <c r="I35" s="23">
        <v>3021</v>
      </c>
    </row>
    <row r="36" spans="2:9">
      <c r="B36" s="22">
        <v>3</v>
      </c>
      <c r="C36" s="34" t="s">
        <v>36</v>
      </c>
      <c r="D36" s="35"/>
      <c r="E36" s="35"/>
      <c r="F36" s="35"/>
      <c r="G36" s="35"/>
      <c r="H36" s="36"/>
      <c r="I36" s="23">
        <v>24787</v>
      </c>
    </row>
    <row r="37" spans="2:9">
      <c r="B37" s="22">
        <v>4</v>
      </c>
      <c r="C37" s="34" t="s">
        <v>37</v>
      </c>
      <c r="D37" s="35"/>
      <c r="E37" s="35"/>
      <c r="F37" s="35"/>
      <c r="G37" s="35"/>
      <c r="H37" s="36"/>
      <c r="I37" s="23">
        <v>13411.88</v>
      </c>
    </row>
    <row r="38" spans="2:9">
      <c r="B38" s="22">
        <v>5</v>
      </c>
      <c r="C38" s="34" t="s">
        <v>38</v>
      </c>
      <c r="D38" s="35"/>
      <c r="E38" s="35"/>
      <c r="F38" s="35"/>
      <c r="G38" s="35"/>
      <c r="H38" s="36"/>
      <c r="I38" s="23">
        <v>60853.78</v>
      </c>
    </row>
    <row r="39" spans="2:9">
      <c r="B39" s="22">
        <v>6</v>
      </c>
      <c r="C39" s="34" t="s">
        <v>39</v>
      </c>
      <c r="D39" s="35"/>
      <c r="E39" s="35"/>
      <c r="F39" s="35"/>
      <c r="G39" s="35"/>
      <c r="H39" s="36"/>
      <c r="I39" s="23">
        <v>111325.92</v>
      </c>
    </row>
    <row r="40" spans="2:9" ht="12.75" customHeight="1">
      <c r="B40" s="22">
        <v>7</v>
      </c>
      <c r="C40" s="31" t="s">
        <v>40</v>
      </c>
      <c r="D40" s="32"/>
      <c r="E40" s="32"/>
      <c r="F40" s="32"/>
      <c r="G40" s="32"/>
      <c r="H40" s="33"/>
      <c r="I40" s="23">
        <v>952361.17</v>
      </c>
    </row>
    <row r="41" spans="2:9">
      <c r="B41" s="22">
        <v>8</v>
      </c>
      <c r="C41" s="34" t="s">
        <v>41</v>
      </c>
      <c r="D41" s="35"/>
      <c r="E41" s="35"/>
      <c r="F41" s="35"/>
      <c r="G41" s="35"/>
      <c r="H41" s="36"/>
      <c r="I41" s="23">
        <v>11344.6</v>
      </c>
    </row>
    <row r="42" spans="2:9">
      <c r="B42" s="22">
        <v>9</v>
      </c>
      <c r="C42" s="34" t="s">
        <v>42</v>
      </c>
      <c r="D42" s="35"/>
      <c r="E42" s="35"/>
      <c r="F42" s="35"/>
      <c r="G42" s="35"/>
      <c r="H42" s="36"/>
      <c r="I42" s="23">
        <f>280+12920</f>
        <v>13200</v>
      </c>
    </row>
    <row r="43" spans="2:9">
      <c r="B43" s="22">
        <v>10</v>
      </c>
      <c r="C43" s="34" t="s">
        <v>43</v>
      </c>
      <c r="D43" s="35"/>
      <c r="E43" s="35"/>
      <c r="F43" s="35"/>
      <c r="G43" s="35"/>
      <c r="H43" s="36"/>
      <c r="I43" s="23">
        <v>12600</v>
      </c>
    </row>
    <row r="44" spans="2:9">
      <c r="B44" s="22">
        <v>11</v>
      </c>
      <c r="C44" s="34" t="s">
        <v>44</v>
      </c>
      <c r="D44" s="35"/>
      <c r="E44" s="35"/>
      <c r="F44" s="35"/>
      <c r="G44" s="35"/>
      <c r="H44" s="36"/>
      <c r="I44" s="23">
        <f>1410+3573.5</f>
        <v>4983.5</v>
      </c>
    </row>
    <row r="45" spans="2:9">
      <c r="B45" s="22">
        <v>12</v>
      </c>
      <c r="C45" s="24" t="s">
        <v>45</v>
      </c>
      <c r="D45" s="25"/>
      <c r="E45" s="25"/>
      <c r="F45" s="25"/>
      <c r="G45" s="25"/>
      <c r="H45" s="26"/>
      <c r="I45" s="23">
        <v>2660</v>
      </c>
    </row>
    <row r="46" spans="2:9">
      <c r="B46" s="22">
        <v>13</v>
      </c>
      <c r="C46" s="24" t="s">
        <v>46</v>
      </c>
      <c r="D46" s="25"/>
      <c r="E46" s="25"/>
      <c r="F46" s="25"/>
      <c r="G46" s="25"/>
      <c r="H46" s="26"/>
      <c r="I46" s="23">
        <v>8877.1</v>
      </c>
    </row>
    <row r="47" spans="2:9" ht="12.75" hidden="1" customHeight="1">
      <c r="B47" s="22"/>
      <c r="C47" s="24"/>
      <c r="D47" s="25"/>
      <c r="E47" s="25"/>
      <c r="F47" s="25"/>
      <c r="G47" s="25"/>
      <c r="H47" s="26"/>
      <c r="I47" s="23"/>
    </row>
    <row r="48" spans="2:9" ht="12.75" hidden="1" customHeight="1">
      <c r="B48" s="22"/>
      <c r="C48" s="37"/>
      <c r="D48" s="37"/>
      <c r="E48" s="37"/>
      <c r="F48" s="37"/>
      <c r="G48" s="37"/>
      <c r="H48" s="37"/>
      <c r="I48" s="27"/>
    </row>
    <row r="49" spans="2:9">
      <c r="B49" s="28"/>
      <c r="C49" s="29"/>
      <c r="D49" s="29"/>
      <c r="E49" s="29"/>
      <c r="F49" s="29"/>
      <c r="G49" s="29"/>
      <c r="H49" s="29"/>
      <c r="I49" s="27"/>
    </row>
    <row r="50" spans="2:9">
      <c r="B50" s="5" t="s">
        <v>47</v>
      </c>
      <c r="I50" s="8">
        <f xml:space="preserve"> I8+I14-I18</f>
        <v>-1343140.5808000001</v>
      </c>
    </row>
    <row r="51" spans="2:9">
      <c r="B51" s="5" t="s">
        <v>48</v>
      </c>
      <c r="I51" s="8">
        <f>I10-I14+I9-6500</f>
        <v>283842.48</v>
      </c>
    </row>
    <row r="52" spans="2:9" ht="12.75" hidden="1" customHeight="1">
      <c r="B52" s="5" t="s">
        <v>49</v>
      </c>
      <c r="I52" s="8"/>
    </row>
    <row r="53" spans="2:9">
      <c r="I53" s="30"/>
    </row>
    <row r="54" spans="2:9">
      <c r="B54" s="5" t="s">
        <v>50</v>
      </c>
      <c r="I54" s="8">
        <v>402153.6</v>
      </c>
    </row>
    <row r="55" spans="2:9">
      <c r="B55" s="6" t="s">
        <v>51</v>
      </c>
      <c r="C55" s="6"/>
      <c r="D55" s="6"/>
      <c r="E55" s="6"/>
      <c r="F55" s="6"/>
      <c r="G55" s="6"/>
      <c r="H55" s="6"/>
      <c r="I55" s="30">
        <f>I50+I54</f>
        <v>-940986.98080000014</v>
      </c>
    </row>
    <row r="64" spans="2:9">
      <c r="B64" s="5" t="s">
        <v>52</v>
      </c>
    </row>
  </sheetData>
  <mergeCells count="16">
    <mergeCell ref="C42:H42"/>
    <mergeCell ref="C43:H43"/>
    <mergeCell ref="C44:H44"/>
    <mergeCell ref="C48:H48"/>
    <mergeCell ref="C35:H35"/>
    <mergeCell ref="H2:I2"/>
    <mergeCell ref="B20:H20"/>
    <mergeCell ref="B27:G27"/>
    <mergeCell ref="B28:G28"/>
    <mergeCell ref="C34:H34"/>
    <mergeCell ref="C40:H40"/>
    <mergeCell ref="C41:H41"/>
    <mergeCell ref="C36:H36"/>
    <mergeCell ref="C37:H37"/>
    <mergeCell ref="C38:H38"/>
    <mergeCell ref="C39:H39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Ж,58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2014-04-15T02:12:38Z</dcterms:modified>
</cp:coreProperties>
</file>