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Р153" sheetId="5" r:id="rId1"/>
  </sheets>
  <calcPr calcId="125725" refMode="R1C1"/>
</workbook>
</file>

<file path=xl/calcChain.xml><?xml version="1.0" encoding="utf-8"?>
<calcChain xmlns="http://schemas.openxmlformats.org/spreadsheetml/2006/main">
  <c r="J12" i="5"/>
  <c r="I16"/>
  <c r="J16"/>
  <c r="J20"/>
  <c r="J21"/>
  <c r="J22"/>
  <c r="J23"/>
  <c r="J24"/>
  <c r="J25"/>
  <c r="J28"/>
  <c r="J29"/>
  <c r="J30"/>
  <c r="J31"/>
  <c r="J33"/>
  <c r="J34"/>
  <c r="J35"/>
  <c r="J36"/>
  <c r="J37"/>
  <c r="J39"/>
  <c r="J40"/>
  <c r="J42"/>
</calcChain>
</file>

<file path=xl/sharedStrings.xml><?xml version="1.0" encoding="utf-8"?>
<sst xmlns="http://schemas.openxmlformats.org/spreadsheetml/2006/main" count="40" uniqueCount="40">
  <si>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</si>
  <si>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</si>
  <si>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</si>
  <si>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</si>
  <si>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</si>
  <si>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</si>
  <si>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</si>
  <si>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</si>
  <si>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</si>
  <si>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</si>
  <si>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</si>
  <si>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</si>
  <si>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</si>
  <si>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</si>
  <si>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</si>
  <si>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оплата сл-сантехн., электрикам, уборщ. территории и лест.кл. с налогами </t>
  </si>
  <si>
    <t>содержание информационных систем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</si>
  <si>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</si>
  <si>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</si>
  <si>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</si>
  <si>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в том числе:</t>
  </si>
  <si>
    <t>Замена эл.лампочек, СИЗ 3/4</t>
  </si>
  <si>
    <t>( по содержанию и ремонту жилья)</t>
  </si>
  <si>
    <t>Исполнитель</t>
  </si>
  <si>
    <t>Желтухина О.В.</t>
  </si>
  <si>
    <t>ул.Радищева, 153</t>
  </si>
  <si>
    <t xml:space="preserve"> 1. Расходы по обслуживанию жилого дома</t>
  </si>
  <si>
    <t xml:space="preserve"> аварийное обслуживание</t>
  </si>
  <si>
    <t xml:space="preserve"> по договору на вывоз твердых бытовых отходов </t>
  </si>
  <si>
    <t>биллинговое обслуживание приборов учета</t>
  </si>
  <si>
    <t>очистка от снега придомовой территории</t>
  </si>
  <si>
    <t>2.Ремонтные работы, всего</t>
  </si>
  <si>
    <t>Замена преобразователей давления</t>
  </si>
  <si>
    <t>Установка  вентилей шаров. d15,20, маномерта, термометра</t>
  </si>
  <si>
    <t>Поверка теплосчетчика</t>
  </si>
  <si>
    <t>Монтаж нового аппарата защиты для общего стоякового кабеля кухонных электроплит 1-го подъезда</t>
  </si>
  <si>
    <t>Перерасход  на 01.01.2014г.</t>
  </si>
  <si>
    <t>Долг за населением  на 01.01.2014г.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</si>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</sst>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sz val="8"/>
      <name val="Arial Cyr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2" fillId="0" borderId="0" xfId="2" applyFont="1" applyFill="1" applyBorder="1"/>
    <xf numFmtId="0" fontId="4" fillId="0" borderId="0" xfId="2" applyFont="1" applyFill="1" applyBorder="1" applyAlignment="1"/>
    <xf numFmtId="0" fontId="2" fillId="0" borderId="0" xfId="2" applyFont="1" applyFill="1"/>
    <xf numFmtId="0" fontId="10" fillId="0" borderId="0" xfId="2" applyFont="1" applyFill="1"/>
    <xf numFmtId="0" fontId="2" fillId="0" borderId="0" xfId="2" applyFont="1" applyAlignment="1">
      <alignment horizontal="right"/>
    </xf>
    <xf numFmtId="4" fontId="2" fillId="0" borderId="0" xfId="2" applyNumberFormat="1" applyFont="1" applyBorder="1"/>
    <xf numFmtId="4" fontId="2" fillId="0" borderId="0" xfId="2" applyNumberFormat="1" applyFont="1"/>
    <xf numFmtId="0" fontId="5" fillId="0" borderId="0" xfId="2" applyFont="1"/>
    <xf numFmtId="0" fontId="2" fillId="0" borderId="0" xfId="2" applyFont="1" applyBorder="1"/>
    <xf numFmtId="4" fontId="4" fillId="0" borderId="3" xfId="2" applyNumberFormat="1" applyFont="1" applyBorder="1"/>
    <xf numFmtId="4" fontId="11" fillId="0" borderId="0" xfId="2" applyNumberFormat="1" applyFont="1" applyBorder="1"/>
    <xf numFmtId="2" fontId="2" fillId="0" borderId="0" xfId="2" applyNumberFormat="1" applyFont="1"/>
    <xf numFmtId="164" fontId="2" fillId="0" borderId="0" xfId="2" applyNumberFormat="1" applyFont="1"/>
    <xf numFmtId="4" fontId="4" fillId="0" borderId="0" xfId="2" applyNumberFormat="1" applyFont="1" applyBorder="1"/>
    <xf numFmtId="0" fontId="6" fillId="0" borderId="0" xfId="2" applyFont="1"/>
    <xf numFmtId="4" fontId="2" fillId="0" borderId="4" xfId="2" applyNumberFormat="1" applyFont="1" applyBorder="1"/>
    <xf numFmtId="4" fontId="2" fillId="0" borderId="4" xfId="2" applyNumberFormat="1" applyFont="1" applyFill="1" applyBorder="1"/>
    <xf numFmtId="165" fontId="10" fillId="0" borderId="0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/>
    <xf numFmtId="0" fontId="7" fillId="0" borderId="0" xfId="2" applyFont="1" applyAlignment="1"/>
    <xf numFmtId="0" fontId="7" fillId="0" borderId="0" xfId="2" applyFont="1" applyBorder="1" applyAlignment="1"/>
    <xf numFmtId="4" fontId="12" fillId="0" borderId="0" xfId="2" applyNumberFormat="1" applyFont="1" applyBorder="1"/>
    <xf numFmtId="4" fontId="2" fillId="3" borderId="4" xfId="2" applyNumberFormat="1" applyFont="1" applyFill="1" applyBorder="1"/>
    <xf numFmtId="4" fontId="2" fillId="0" borderId="0" xfId="2" applyNumberFormat="1" applyFont="1" applyFill="1" applyBorder="1"/>
    <xf numFmtId="0" fontId="8" fillId="0" borderId="0" xfId="2" applyFont="1"/>
    <xf numFmtId="4" fontId="8" fillId="0" borderId="0" xfId="2" applyNumberFormat="1" applyFont="1"/>
    <xf numFmtId="0" fontId="8" fillId="0" borderId="4" xfId="2" applyFont="1" applyBorder="1"/>
    <xf numFmtId="0" fontId="8" fillId="0" borderId="1" xfId="2" applyFont="1" applyBorder="1" applyAlignment="1"/>
    <xf numFmtId="0" fontId="8" fillId="0" borderId="5" xfId="2" applyFont="1" applyBorder="1" applyAlignment="1"/>
    <xf numFmtId="0" fontId="8" fillId="0" borderId="2" xfId="2" applyFont="1" applyBorder="1" applyAlignment="1"/>
    <xf numFmtId="4" fontId="8" fillId="0" borderId="4" xfId="2" applyNumberFormat="1" applyFont="1" applyBorder="1"/>
    <xf numFmtId="4" fontId="8" fillId="0" borderId="0" xfId="2" applyNumberFormat="1" applyFont="1" applyBorder="1"/>
    <xf numFmtId="4" fontId="2" fillId="0" borderId="6" xfId="2" applyNumberFormat="1" applyFont="1" applyBorder="1"/>
    <xf numFmtId="0" fontId="8" fillId="0" borderId="1" xfId="2" applyFont="1" applyBorder="1" applyAlignment="1"/>
    <xf numFmtId="0" fontId="8" fillId="0" borderId="5" xfId="2" applyFont="1" applyBorder="1" applyAlignment="1"/>
    <xf numFmtId="0" fontId="8" fillId="0" borderId="2" xfId="2" applyFont="1" applyBorder="1" applyAlignment="1"/>
    <xf numFmtId="0" fontId="4" fillId="2" borderId="1" xfId="2" applyFont="1" applyFill="1" applyBorder="1" applyAlignment="1"/>
    <xf numFmtId="0" fontId="4" fillId="2" borderId="2" xfId="2" applyFont="1" applyFill="1" applyBorder="1" applyAlignment="1"/>
    <xf numFmtId="0" fontId="8" fillId="0" borderId="1" xfId="2" applyFont="1" applyBorder="1" applyAlignment="1">
      <alignment wrapText="1"/>
    </xf>
    <xf numFmtId="0" fontId="8" fillId="0" borderId="5" xfId="2" applyFont="1" applyBorder="1" applyAlignment="1">
      <alignment wrapText="1"/>
    </xf>
    <xf numFmtId="0" fontId="8" fillId="0" borderId="2" xfId="2" applyFont="1" applyBorder="1" applyAlignment="1">
      <alignment wrapText="1"/>
    </xf>
    <xf numFmtId="0" fontId="2" fillId="0" borderId="0" xfId="2" applyFont="1" applyBorder="1" applyAlignment="1"/>
  </cellXfs>
  <cellStyles count="3">
    <cellStyle name="Обычный" xfId="0" builtinId="0"/>
    <cellStyle name="Обычный 2" xfId="1"/>
    <cellStyle name="Обычный_Отчет,13 -Радуга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A3:V48"/>
  <sheetViews>
    <sheetView tabSelected="1" topLeftCell="B1" workbookViewId="0">
      <selection activeCell="L51" sqref="L51"/>
    </sheetView>
  </sheetViews>
  <sheetFormatPr defaultRowHeight="15.75"/>
  <cols>
    <col min="1" max="1" width="11.85546875" style="1" hidden="1" customWidth="1"/>
    <col min="2" max="2" width="9.28515625" style="1" customWidth="1"/>
    <col min="3" max="3" width="6.7109375" style="1" customWidth="1"/>
    <col min="4" max="4" width="10.42578125" style="1" customWidth="1"/>
    <col min="5" max="8" width="9.140625" style="1"/>
    <col min="9" max="9" width="15.85546875" style="1" customWidth="1"/>
    <col min="10" max="10" width="15.140625" style="1" customWidth="1"/>
    <col min="11" max="11" width="23.5703125" style="1" customWidth="1"/>
    <col min="12" max="12" width="23" style="1" customWidth="1"/>
    <col min="13" max="13" width="39.7109375" style="1" hidden="1" customWidth="1"/>
    <col min="14" max="14" width="10.7109375" style="1" hidden="1" customWidth="1"/>
    <col min="15" max="15" width="11.42578125" style="1" hidden="1" customWidth="1"/>
    <col min="16" max="17" width="0" style="1" hidden="1" customWidth="1"/>
    <col min="18" max="18" width="9.5703125" style="1" hidden="1" customWidth="1"/>
    <col min="19" max="21" width="0" style="1" hidden="1" customWidth="1"/>
    <col min="22" max="16384" width="9.140625" style="1"/>
  </cols>
  <sheetData>
    <row r="3" spans="3:11" ht="18.75">
      <c r="E3" s="2" t="s">
        <v>0</v>
      </c>
      <c r="I3" s="1" t="s">
        <v>1</v>
      </c>
    </row>
    <row r="4" spans="3:11">
      <c r="D4" s="3" t="s">
        <v>2</v>
      </c>
      <c r="E4" s="3"/>
      <c r="F4" s="3"/>
      <c r="G4" s="3"/>
      <c r="H4" s="4"/>
      <c r="I4" s="41" t="s">
        <v>25</v>
      </c>
      <c r="J4" s="42"/>
      <c r="K4" s="5"/>
    </row>
    <row r="5" spans="3:11">
      <c r="D5" s="3" t="s">
        <v>3</v>
      </c>
      <c r="E5" s="3"/>
      <c r="F5" s="3"/>
      <c r="G5" s="3"/>
    </row>
    <row r="6" spans="3:11">
      <c r="I6" s="6"/>
    </row>
    <row r="7" spans="3:11">
      <c r="C7" s="1" t="s">
        <v>4</v>
      </c>
      <c r="E7" s="1">
        <v>2020.46</v>
      </c>
      <c r="F7" s="7"/>
    </row>
    <row r="8" spans="3:11">
      <c r="J8" s="8" t="s">
        <v>5</v>
      </c>
      <c r="K8" s="8"/>
    </row>
    <row r="9" spans="3:11">
      <c r="C9" s="1" t="s">
        <v>6</v>
      </c>
      <c r="J9" s="9">
        <v>-82112.651939999996</v>
      </c>
      <c r="K9" s="9"/>
    </row>
    <row r="10" spans="3:11">
      <c r="C10" s="1" t="s">
        <v>7</v>
      </c>
      <c r="J10" s="9">
        <v>83378.499999999971</v>
      </c>
      <c r="K10" s="10"/>
    </row>
    <row r="11" spans="3:11" ht="16.5" thickBot="1">
      <c r="J11" s="10"/>
      <c r="K11" s="10"/>
    </row>
    <row r="12" spans="3:11" ht="19.5" thickBot="1">
      <c r="C12" s="2" t="s">
        <v>8</v>
      </c>
      <c r="D12" s="2"/>
      <c r="E12" s="2"/>
      <c r="F12" s="11"/>
      <c r="G12" s="12"/>
      <c r="H12" s="12"/>
      <c r="J12" s="13">
        <f>J13+J14</f>
        <v>444295.33999999997</v>
      </c>
      <c r="K12" s="14"/>
    </row>
    <row r="13" spans="3:11">
      <c r="C13" s="1" t="s">
        <v>9</v>
      </c>
      <c r="I13" s="15"/>
      <c r="J13" s="9">
        <v>330556.78999999998</v>
      </c>
      <c r="K13" s="9"/>
    </row>
    <row r="14" spans="3:11">
      <c r="C14" s="1" t="s">
        <v>10</v>
      </c>
      <c r="I14" s="15"/>
      <c r="J14" s="9">
        <v>113738.55</v>
      </c>
      <c r="K14" s="9"/>
    </row>
    <row r="15" spans="3:11" ht="16.5" thickBot="1">
      <c r="J15" s="10"/>
      <c r="K15" s="10"/>
    </row>
    <row r="16" spans="3:11" ht="19.5" thickBot="1">
      <c r="C16" s="2" t="s">
        <v>11</v>
      </c>
      <c r="D16" s="2"/>
      <c r="E16" s="2"/>
      <c r="F16" s="11"/>
      <c r="I16" s="16">
        <f>J16/J12*100</f>
        <v>90.12914472611844</v>
      </c>
      <c r="J16" s="13">
        <f>J18+J17</f>
        <v>400439.58999999997</v>
      </c>
      <c r="K16" s="14"/>
    </row>
    <row r="17" spans="3:22">
      <c r="C17" s="1" t="s">
        <v>12</v>
      </c>
      <c r="J17" s="10">
        <v>289475.86</v>
      </c>
      <c r="K17" s="10"/>
    </row>
    <row r="18" spans="3:22">
      <c r="C18" s="1" t="s">
        <v>13</v>
      </c>
      <c r="J18" s="10">
        <v>110963.73</v>
      </c>
      <c r="K18" s="10"/>
    </row>
    <row r="19" spans="3:22" ht="16.5" thickBot="1">
      <c r="J19" s="10"/>
      <c r="K19" s="10"/>
    </row>
    <row r="20" spans="3:22" ht="19.5" thickBot="1">
      <c r="C20" s="2" t="s">
        <v>14</v>
      </c>
      <c r="J20" s="13">
        <f>J21+J31</f>
        <v>392519.54500000004</v>
      </c>
      <c r="K20" s="17"/>
    </row>
    <row r="21" spans="3:22">
      <c r="C21" s="1" t="s">
        <v>26</v>
      </c>
      <c r="J21" s="10">
        <f>J22+J23+J24+J25+J26+J27+J28+J29+J30</f>
        <v>375139.41500000004</v>
      </c>
      <c r="K21" s="10"/>
    </row>
    <row r="22" spans="3:22">
      <c r="C22" s="18" t="s">
        <v>15</v>
      </c>
      <c r="J22" s="19">
        <f>17111.78*12</f>
        <v>205341.36</v>
      </c>
      <c r="K22" s="9"/>
    </row>
    <row r="23" spans="3:22">
      <c r="C23" s="1" t="s">
        <v>27</v>
      </c>
      <c r="J23" s="19">
        <f>0.57*E7*12</f>
        <v>13819.946400000001</v>
      </c>
      <c r="K23" s="9"/>
    </row>
    <row r="24" spans="3:22">
      <c r="C24" s="1" t="s">
        <v>28</v>
      </c>
      <c r="J24" s="20">
        <f>E7*1.56*6+E7*2.11+E7*2.18*5</f>
        <v>45197.690200000005</v>
      </c>
      <c r="L24" s="21"/>
      <c r="V24" s="22"/>
    </row>
    <row r="25" spans="3:22">
      <c r="C25" s="23" t="s">
        <v>16</v>
      </c>
      <c r="D25" s="24"/>
      <c r="E25" s="24"/>
      <c r="F25" s="24"/>
      <c r="G25" s="24"/>
      <c r="H25" s="24"/>
      <c r="I25" s="25"/>
      <c r="J25" s="19">
        <f>E7*1.24</f>
        <v>2505.3704000000002</v>
      </c>
      <c r="K25" s="9"/>
    </row>
    <row r="26" spans="3:22">
      <c r="C26" s="46" t="s">
        <v>29</v>
      </c>
      <c r="D26" s="46"/>
      <c r="E26" s="46"/>
      <c r="F26" s="46"/>
      <c r="G26" s="46"/>
      <c r="H26" s="46"/>
      <c r="I26" s="25"/>
      <c r="J26" s="19">
        <v>2241.7800000000002</v>
      </c>
      <c r="K26" s="9"/>
    </row>
    <row r="27" spans="3:22">
      <c r="C27" s="46" t="s">
        <v>30</v>
      </c>
      <c r="D27" s="46"/>
      <c r="E27" s="46"/>
      <c r="F27" s="46"/>
      <c r="G27" s="46"/>
      <c r="H27" s="46"/>
      <c r="I27" s="26"/>
      <c r="J27" s="19">
        <v>20682.66</v>
      </c>
      <c r="K27" s="9"/>
    </row>
    <row r="28" spans="3:22">
      <c r="C28" s="1" t="s">
        <v>17</v>
      </c>
      <c r="J28" s="20">
        <f>J12*0.12</f>
        <v>53315.440799999997</v>
      </c>
      <c r="K28" s="9"/>
    </row>
    <row r="29" spans="3:22">
      <c r="C29" s="1" t="s">
        <v>18</v>
      </c>
      <c r="J29" s="19">
        <f>J16*0.06</f>
        <v>24026.375399999997</v>
      </c>
      <c r="K29" s="9"/>
    </row>
    <row r="30" spans="3:22">
      <c r="C30" s="1" t="s">
        <v>19</v>
      </c>
      <c r="J30" s="19">
        <f>J16*0.02</f>
        <v>8008.7918</v>
      </c>
      <c r="K30" s="9"/>
    </row>
    <row r="31" spans="3:22">
      <c r="C31" s="1" t="s">
        <v>31</v>
      </c>
      <c r="J31" s="27">
        <f>J33+J34+J35+J36+J37</f>
        <v>17380.13</v>
      </c>
      <c r="K31" s="28"/>
    </row>
    <row r="32" spans="3:22">
      <c r="C32" s="29" t="s">
        <v>20</v>
      </c>
      <c r="D32" s="29"/>
      <c r="E32" s="29"/>
      <c r="F32" s="29"/>
      <c r="G32" s="29"/>
      <c r="H32" s="29"/>
      <c r="I32" s="29"/>
      <c r="J32" s="30"/>
      <c r="K32" s="30"/>
    </row>
    <row r="33" spans="3:11">
      <c r="C33" s="31">
        <v>1</v>
      </c>
      <c r="D33" s="38" t="s">
        <v>32</v>
      </c>
      <c r="E33" s="39"/>
      <c r="F33" s="39"/>
      <c r="G33" s="39"/>
      <c r="H33" s="39"/>
      <c r="I33" s="40"/>
      <c r="J33" s="35">
        <f>2800-1400</f>
        <v>1400</v>
      </c>
      <c r="K33" s="36"/>
    </row>
    <row r="34" spans="3:11">
      <c r="C34" s="31">
        <v>2</v>
      </c>
      <c r="D34" s="32" t="s">
        <v>33</v>
      </c>
      <c r="E34" s="33"/>
      <c r="F34" s="33"/>
      <c r="G34" s="33"/>
      <c r="H34" s="33"/>
      <c r="I34" s="34"/>
      <c r="J34" s="35">
        <f>278.48/2+235/2+120.67*6+85.18*3</f>
        <v>1236.3</v>
      </c>
      <c r="K34" s="36"/>
    </row>
    <row r="35" spans="3:11">
      <c r="C35" s="31">
        <v>3</v>
      </c>
      <c r="D35" s="38" t="s">
        <v>34</v>
      </c>
      <c r="E35" s="39"/>
      <c r="F35" s="39"/>
      <c r="G35" s="39"/>
      <c r="H35" s="39"/>
      <c r="I35" s="40"/>
      <c r="J35" s="35">
        <f>12400-6000</f>
        <v>6400</v>
      </c>
      <c r="K35" s="36"/>
    </row>
    <row r="36" spans="3:11" ht="32.25" customHeight="1">
      <c r="C36" s="31">
        <v>4</v>
      </c>
      <c r="D36" s="43" t="s">
        <v>35</v>
      </c>
      <c r="E36" s="44"/>
      <c r="F36" s="44"/>
      <c r="G36" s="44"/>
      <c r="H36" s="44"/>
      <c r="I36" s="45"/>
      <c r="J36" s="35">
        <f>7420.13+614</f>
        <v>8034.13</v>
      </c>
      <c r="K36" s="36"/>
    </row>
    <row r="37" spans="3:11">
      <c r="C37" s="31">
        <v>5</v>
      </c>
      <c r="D37" s="38" t="s">
        <v>21</v>
      </c>
      <c r="E37" s="39"/>
      <c r="F37" s="39"/>
      <c r="G37" s="39"/>
      <c r="H37" s="39"/>
      <c r="I37" s="40"/>
      <c r="J37" s="35">
        <f>35*8+24.5+2*2.6</f>
        <v>309.7</v>
      </c>
      <c r="K37" s="36"/>
    </row>
    <row r="38" spans="3:11" ht="16.5" thickBot="1">
      <c r="J38" s="10"/>
      <c r="K38" s="10"/>
    </row>
    <row r="39" spans="3:11" ht="16.5" thickBot="1">
      <c r="C39" s="1" t="s">
        <v>36</v>
      </c>
      <c r="J39" s="13">
        <f xml:space="preserve"> J9+J16-J20</f>
        <v>-74192.606940000085</v>
      </c>
      <c r="K39" s="17"/>
    </row>
    <row r="40" spans="3:11">
      <c r="C40" s="1" t="s">
        <v>37</v>
      </c>
      <c r="J40" s="37">
        <f>J12-J16+J10</f>
        <v>127234.24999999997</v>
      </c>
      <c r="K40" s="9"/>
    </row>
    <row r="41" spans="3:11">
      <c r="C41" s="1" t="s">
        <v>22</v>
      </c>
      <c r="J41" s="10"/>
      <c r="K41" s="10"/>
    </row>
    <row r="42" spans="3:11">
      <c r="C42" s="1" t="s">
        <v>38</v>
      </c>
      <c r="J42" s="19">
        <f>J43-J40</f>
        <v>255738.50000000003</v>
      </c>
    </row>
    <row r="43" spans="3:11">
      <c r="C43" s="1" t="s">
        <v>39</v>
      </c>
      <c r="J43" s="19">
        <v>382972.75</v>
      </c>
      <c r="K43" s="9"/>
    </row>
    <row r="44" spans="3:11">
      <c r="J44" s="10"/>
      <c r="K44" s="10"/>
    </row>
    <row r="46" spans="3:11">
      <c r="C46" s="3"/>
      <c r="D46" s="3"/>
      <c r="E46" s="3"/>
      <c r="F46" s="3"/>
      <c r="G46" s="3"/>
      <c r="H46" s="3"/>
      <c r="I46" s="3"/>
      <c r="J46" s="17"/>
      <c r="K46" s="17"/>
    </row>
    <row r="47" spans="3:11">
      <c r="C47" s="1" t="s">
        <v>23</v>
      </c>
    </row>
    <row r="48" spans="3:11">
      <c r="C48" s="1" t="s">
        <v>24</v>
      </c>
    </row>
  </sheetData>
  <mergeCells count="7">
    <mergeCell ref="D37:I37"/>
    <mergeCell ref="I4:J4"/>
    <mergeCell ref="D33:I33"/>
    <mergeCell ref="D35:I35"/>
    <mergeCell ref="D36:I36"/>
    <mergeCell ref="C26:H26"/>
    <mergeCell ref="C27:H27"/>
  </mergeCells>
  <phoneticPr fontId="9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Р153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2014-04-15T02:09:04Z</dcterms:modified>
</cp:coreProperties>
</file>