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,46а" sheetId="5" r:id="rId1"/>
  </sheets>
  <calcPr calcId="125725" refMode="R1C1"/>
</workbook>
</file>

<file path=xl/calcChain.xml><?xml version="1.0" encoding="utf-8"?>
<calcChain xmlns="http://schemas.openxmlformats.org/spreadsheetml/2006/main">
  <c r="I36" i="5"/>
  <c r="I35"/>
  <c r="I32"/>
  <c r="I31"/>
  <c r="I29"/>
  <c r="I26"/>
  <c r="I23"/>
  <c r="I22"/>
  <c r="I21"/>
  <c r="I15"/>
  <c r="I11"/>
  <c r="I40"/>
  <c r="I42"/>
  <c r="I20"/>
  <c r="I19"/>
  <c r="I39"/>
  <c r="I30"/>
  <c r="H15"/>
</calcChain>
</file>

<file path=xl/sharedStrings.xml><?xml version="1.0" encoding="utf-8"?>
<sst xmlns="http://schemas.openxmlformats.org/spreadsheetml/2006/main" count="40" uniqueCount="40">
  <si>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</si>
  <si>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</si>
  <si>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</si>
  <si>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</si>
  <si>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</si>
  <si>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</si>
  <si>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</si>
  <si>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</si>
  <si>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</si>
  <si>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</si>
  <si>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</si>
  <si>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</si>
  <si>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</si>
  <si>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</si>
  <si>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</si>
  <si>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</si>
  <si>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</si>
  <si>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</si>
  <si>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</si>
  <si>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</si>
  <si>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</si>
  <si>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</si>
  <si>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</si>
  <si>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</si>
  <si>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</si>
  <si>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</si>
  <si>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</si>
  <si>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</si>
  <si>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</si>
  <si>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</si>
  <si>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</si>
  <si>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</si>
  <si>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</si>
  <si>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Северная,46 а</t>
  </si>
  <si>
    <t>благоустройство:част. очистка крыш от снежных надувов и наледи</t>
  </si>
  <si>
    <t>благоустройство:очистка от снега придомовой территории</t>
  </si>
  <si>
    <t>дезинсекция</t>
  </si>
  <si>
    <t>Проверка проектов на узлы учета тепловой энергии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</si>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</sst>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4" fontId="8" fillId="0" borderId="0" xfId="1" applyNumberFormat="1" applyFont="1" applyFill="1"/>
    <xf numFmtId="4" fontId="8" fillId="0" borderId="1" xfId="1" applyNumberFormat="1" applyFont="1" applyFill="1" applyBorder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8"/>
  <sheetViews>
    <sheetView tabSelected="1" workbookViewId="0">
      <selection activeCell="M31" sqref="M31:M32"/>
    </sheetView>
  </sheetViews>
  <sheetFormatPr defaultRowHeight="15.75"/>
  <cols>
    <col min="1" max="1" width="7.5703125" style="1" customWidth="1"/>
    <col min="2" max="2" width="4.5703125" style="1" customWidth="1"/>
    <col min="3" max="3" width="8.7109375" style="1" customWidth="1"/>
    <col min="4" max="7" width="9.140625" style="1"/>
    <col min="8" max="8" width="13.42578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9" t="s">
        <v>33</v>
      </c>
      <c r="I3" s="30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1601.9</v>
      </c>
    </row>
    <row r="7" spans="2:9">
      <c r="I7" s="6" t="s">
        <v>5</v>
      </c>
    </row>
    <row r="8" spans="2:9">
      <c r="B8" s="1" t="s">
        <v>6</v>
      </c>
      <c r="I8" s="7">
        <v>-269956.47519999999</v>
      </c>
    </row>
    <row r="9" spans="2:9">
      <c r="B9" s="1" t="s">
        <v>7</v>
      </c>
      <c r="I9" s="7">
        <v>24360.69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</f>
        <v>300922.2</v>
      </c>
    </row>
    <row r="12" spans="2:9">
      <c r="B12" s="1" t="s">
        <v>9</v>
      </c>
      <c r="I12" s="13">
        <v>200037.24</v>
      </c>
    </row>
    <row r="13" spans="2:9">
      <c r="B13" s="1" t="s">
        <v>10</v>
      </c>
      <c r="I13" s="13">
        <v>100884.96</v>
      </c>
    </row>
    <row r="14" spans="2:9" ht="16.5" thickBot="1">
      <c r="I14" s="8"/>
    </row>
    <row r="15" spans="2:9" ht="19.5" thickBot="1">
      <c r="B15" s="2" t="s">
        <v>11</v>
      </c>
      <c r="C15" s="2"/>
      <c r="D15" s="2"/>
      <c r="E15" s="9"/>
      <c r="H15" s="12">
        <f>I15/I11*100</f>
        <v>89.578841308484385</v>
      </c>
      <c r="I15" s="11">
        <f>I17+I16</f>
        <v>269562.62</v>
      </c>
    </row>
    <row r="16" spans="2:9">
      <c r="B16" s="1" t="s">
        <v>12</v>
      </c>
      <c r="I16" s="8">
        <v>177364.46</v>
      </c>
    </row>
    <row r="17" spans="2:9">
      <c r="B17" s="1" t="s">
        <v>13</v>
      </c>
      <c r="I17" s="8">
        <v>92198.16</v>
      </c>
    </row>
    <row r="18" spans="2:9" ht="16.5" thickBot="1">
      <c r="I18" s="8"/>
    </row>
    <row r="19" spans="2:9" ht="16.5" thickBot="1">
      <c r="B19" s="3" t="s">
        <v>14</v>
      </c>
      <c r="I19" s="11">
        <f>I20+I32</f>
        <v>226949.03559999994</v>
      </c>
    </row>
    <row r="20" spans="2:9">
      <c r="B20" s="1" t="s">
        <v>15</v>
      </c>
      <c r="I20" s="8">
        <f>I21+I22+I23+I24+I25+I26+I27+I28+I29+I30+I31</f>
        <v>223706.35559999995</v>
      </c>
    </row>
    <row r="21" spans="2:9">
      <c r="B21" s="14" t="s">
        <v>16</v>
      </c>
      <c r="I21" s="7">
        <f>8992.05*12</f>
        <v>107904.59999999999</v>
      </c>
    </row>
    <row r="22" spans="2:9">
      <c r="B22" s="1" t="s">
        <v>17</v>
      </c>
      <c r="I22" s="7">
        <f>0.57*D6*12</f>
        <v>10956.995999999999</v>
      </c>
    </row>
    <row r="23" spans="2:9">
      <c r="B23" s="15" t="s">
        <v>18</v>
      </c>
      <c r="C23" s="16"/>
      <c r="D23" s="16"/>
      <c r="E23" s="16"/>
      <c r="F23" s="16"/>
      <c r="G23" s="16"/>
      <c r="H23" s="17"/>
      <c r="I23" s="7">
        <f>D6*1.24</f>
        <v>1986.356</v>
      </c>
    </row>
    <row r="24" spans="2:9">
      <c r="B24" s="15" t="s">
        <v>34</v>
      </c>
      <c r="C24" s="16"/>
      <c r="D24" s="16"/>
      <c r="E24" s="16"/>
      <c r="F24" s="16"/>
      <c r="G24" s="16"/>
      <c r="H24" s="17"/>
      <c r="I24" s="7">
        <v>5032.1099999999997</v>
      </c>
    </row>
    <row r="25" spans="2:9">
      <c r="B25" s="15" t="s">
        <v>35</v>
      </c>
      <c r="C25" s="16"/>
      <c r="D25" s="16"/>
      <c r="E25" s="16"/>
      <c r="F25" s="16"/>
      <c r="G25" s="16"/>
      <c r="H25" s="17"/>
      <c r="I25" s="7">
        <v>30201.919999999998</v>
      </c>
    </row>
    <row r="26" spans="2:9">
      <c r="B26" s="31" t="s">
        <v>19</v>
      </c>
      <c r="C26" s="31"/>
      <c r="D26" s="31"/>
      <c r="E26" s="31"/>
      <c r="F26" s="31"/>
      <c r="G26" s="31"/>
      <c r="H26" s="17"/>
      <c r="I26" s="7">
        <f>650*12</f>
        <v>7800</v>
      </c>
    </row>
    <row r="27" spans="2:9">
      <c r="B27" s="18" t="s">
        <v>20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31" t="s">
        <v>36</v>
      </c>
      <c r="C28" s="31"/>
      <c r="D28" s="31"/>
      <c r="E28" s="31"/>
      <c r="F28" s="31"/>
      <c r="G28" s="31"/>
      <c r="H28" s="17"/>
      <c r="I28" s="7">
        <v>1525.65</v>
      </c>
    </row>
    <row r="29" spans="2:9">
      <c r="B29" s="1" t="s">
        <v>21</v>
      </c>
      <c r="I29" s="19">
        <f>I11*0.12</f>
        <v>36110.663999999997</v>
      </c>
    </row>
    <row r="30" spans="2:9">
      <c r="B30" s="1" t="s">
        <v>22</v>
      </c>
      <c r="I30" s="7">
        <f>I15*0.06</f>
        <v>16173.7572</v>
      </c>
    </row>
    <row r="31" spans="2:9">
      <c r="B31" s="1" t="s">
        <v>23</v>
      </c>
      <c r="I31" s="7">
        <f>I15*0.02</f>
        <v>5391.2524000000003</v>
      </c>
    </row>
    <row r="32" spans="2:9">
      <c r="B32" s="1" t="s">
        <v>24</v>
      </c>
      <c r="I32" s="20">
        <f>I34+I35+I36</f>
        <v>3242.6800000000003</v>
      </c>
    </row>
    <row r="33" spans="2:9">
      <c r="B33" s="21" t="s">
        <v>25</v>
      </c>
      <c r="C33" s="21"/>
      <c r="D33" s="21"/>
      <c r="E33" s="21"/>
      <c r="F33" s="21"/>
      <c r="G33" s="21"/>
      <c r="H33" s="21"/>
      <c r="I33" s="24"/>
    </row>
    <row r="34" spans="2:9">
      <c r="B34" s="22">
        <v>1</v>
      </c>
      <c r="C34" s="32" t="s">
        <v>37</v>
      </c>
      <c r="D34" s="33"/>
      <c r="E34" s="33"/>
      <c r="F34" s="33"/>
      <c r="G34" s="33"/>
      <c r="H34" s="34"/>
      <c r="I34" s="23">
        <v>1430.7</v>
      </c>
    </row>
    <row r="35" spans="2:9">
      <c r="B35" s="22">
        <v>2</v>
      </c>
      <c r="C35" s="32" t="s">
        <v>27</v>
      </c>
      <c r="D35" s="33"/>
      <c r="E35" s="33"/>
      <c r="F35" s="33"/>
      <c r="G35" s="33"/>
      <c r="H35" s="34"/>
      <c r="I35" s="23">
        <f>6*8+2.6*5</f>
        <v>61</v>
      </c>
    </row>
    <row r="36" spans="2:9">
      <c r="B36" s="22">
        <v>3</v>
      </c>
      <c r="C36" s="26" t="s">
        <v>26</v>
      </c>
      <c r="D36" s="27"/>
      <c r="E36" s="27"/>
      <c r="F36" s="27"/>
      <c r="G36" s="27"/>
      <c r="H36" s="28"/>
      <c r="I36" s="25">
        <f>120.67*6+278.48*2+235*2</f>
        <v>1750.98</v>
      </c>
    </row>
    <row r="37" spans="2:9">
      <c r="I37" s="8"/>
    </row>
    <row r="38" spans="2:9">
      <c r="I38" s="8"/>
    </row>
    <row r="39" spans="2:9">
      <c r="B39" s="1" t="s">
        <v>28</v>
      </c>
      <c r="I39" s="7">
        <f xml:space="preserve"> I8+I15-I19</f>
        <v>-227342.89079999994</v>
      </c>
    </row>
    <row r="40" spans="2:9">
      <c r="B40" s="1" t="s">
        <v>29</v>
      </c>
      <c r="I40" s="7">
        <f>I11-I15+I9</f>
        <v>55720.270000000019</v>
      </c>
    </row>
    <row r="41" spans="2:9">
      <c r="B41" s="1" t="s">
        <v>30</v>
      </c>
      <c r="I41" s="8"/>
    </row>
    <row r="42" spans="2:9">
      <c r="B42" s="1" t="s">
        <v>38</v>
      </c>
      <c r="I42" s="7">
        <f>I43-I40</f>
        <v>121905.01999999999</v>
      </c>
    </row>
    <row r="43" spans="2:9">
      <c r="B43" s="1" t="s">
        <v>39</v>
      </c>
      <c r="I43" s="7">
        <v>177625.29</v>
      </c>
    </row>
    <row r="47" spans="2:9">
      <c r="B47" s="1" t="s">
        <v>31</v>
      </c>
    </row>
    <row r="48" spans="2:9">
      <c r="B48" s="1" t="s">
        <v>32</v>
      </c>
    </row>
  </sheetData>
  <mergeCells count="6">
    <mergeCell ref="C36:H36"/>
    <mergeCell ref="H3:I3"/>
    <mergeCell ref="B26:G26"/>
    <mergeCell ref="B28:G28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С,46а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2014-04-15T02:10:53Z</dcterms:modified>
</cp:coreProperties>
</file>