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31" sheetId="5" r:id="rId1"/>
  </sheets>
  <calcPr calcId="114210" refMode="R1C1"/>
</workbook>
</file>

<file path=xl/calcChain.xml><?xml version="1.0" encoding="utf-8"?>
<calcChain xmlns="http://schemas.openxmlformats.org/spreadsheetml/2006/main">
  <c r="I14" i="5"/>
  <c r="I11"/>
  <c r="I18"/>
  <c r="I15"/>
  <c r="H15"/>
  <c r="I21"/>
  <c r="I22"/>
  <c r="I23"/>
  <c r="I29"/>
  <c r="I30"/>
  <c r="I31"/>
  <c r="I20"/>
  <c r="I36"/>
  <c r="I38"/>
  <c r="I40"/>
  <c r="I32"/>
  <c r="I19"/>
  <c r="I43"/>
  <c r="I45"/>
  <c r="I46"/>
  <c r="I48"/>
</calcChain>
</file>

<file path=xl/sharedStrings.xml><?xml version="1.0" encoding="utf-8"?>
<sst xmlns="http://schemas.openxmlformats.org/spreadsheetml/2006/main" count="49" uniqueCount="49">
  <si>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</si>
  <si>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</si>
  <si>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</si>
  <si>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</si>
  <si>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</si>
  <si>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</si>
  <si>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</si>
  <si>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</si>
  <si>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</si>
  <si>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</si>
  <si>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</si>
  <si>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</si>
  <si>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</si>
  <si>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</si>
  <si>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</si>
  <si>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</si>
  <si>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</si>
  <si>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</si>
  <si>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</si>
  <si>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</si>
  <si>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</si>
  <si>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</si>
  <si>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</si>
  <si>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</si>
  <si>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</si>
  <si>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</si>
  <si>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</si>
  <si>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Остаток (+), перерасход (-) на 01.01.2014г.</t>
  </si>
  <si>
    <t xml:space="preserve"> Итого 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</si>
  <si>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</si>
  <si>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</si>
  <si>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</si>
  <si>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</si>
  <si>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Топкинский,31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</si>
  <si>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</si>
  <si>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</si>
  <si>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</si>
  <si>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дезинсекция</t>
  </si>
  <si>
    <t>Ремонт межпанельных швов( кв. 60,70 - 26 м.п. )</t>
  </si>
  <si>
    <t>Ремонт домофонного оборудования, 6 п.</t>
  </si>
  <si>
    <t>Установка вентилей шар. D15,20, манометра, термометра</t>
  </si>
  <si>
    <t>Установка шарового крана d 50</t>
  </si>
  <si>
    <t>Замена эл.лампочек, СИЗ 3/4, вставки пл.</t>
  </si>
  <si>
    <t>Устранение затопления</t>
  </si>
  <si>
    <t>Установка 2-х скамей,4,5 п.</t>
  </si>
  <si>
    <t>Ремонт входной двери</t>
  </si>
  <si>
    <t>Долг за населением по коммунальным услугам  на 01.01.2014г.</t>
  </si>
  <si>
    <t>Всего долг за населением на  01.01.2014г.</t>
  </si>
  <si>
    <t>Перерасчет по теплосчетчику за 2012г.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</si>
</sst>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2" fontId="2" fillId="0" borderId="0" xfId="1" applyNumberFormat="1" applyFont="1"/>
    <xf numFmtId="4" fontId="2" fillId="0" borderId="0" xfId="1" applyNumberFormat="1" applyFont="1" applyBorder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1" xfId="1" applyFont="1" applyBorder="1"/>
    <xf numFmtId="4" fontId="8" fillId="0" borderId="1" xfId="1" applyNumberFormat="1" applyFont="1" applyBorder="1"/>
    <xf numFmtId="0" fontId="8" fillId="0" borderId="0" xfId="1" applyFont="1" applyBorder="1"/>
    <xf numFmtId="0" fontId="8" fillId="0" borderId="0" xfId="1" applyFont="1" applyBorder="1" applyAlignment="1"/>
    <xf numFmtId="0" fontId="4" fillId="0" borderId="0" xfId="1" applyFont="1" applyFill="1"/>
    <xf numFmtId="2" fontId="9" fillId="0" borderId="0" xfId="1" applyNumberFormat="1" applyFont="1"/>
    <xf numFmtId="4" fontId="4" fillId="0" borderId="0" xfId="1" applyNumberFormat="1" applyFont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2" fillId="0" borderId="6" xfId="1" applyFont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53"/>
  <sheetViews>
    <sheetView tabSelected="1" workbookViewId="0">
      <selection activeCell="I45" sqref="I45"/>
    </sheetView>
  </sheetViews>
  <sheetFormatPr defaultRowHeight="15.75"/>
  <cols>
    <col min="1" max="1" width="8.42578125" style="1" customWidth="1"/>
    <col min="2" max="2" width="5.7109375" style="1" customWidth="1"/>
    <col min="3" max="3" width="8.7109375" style="1" customWidth="1"/>
    <col min="4" max="7" width="9.140625" style="1"/>
    <col min="8" max="8" width="15.2851562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1" t="s">
        <v>33</v>
      </c>
      <c r="I3" s="32"/>
    </row>
    <row r="4" spans="2:9">
      <c r="C4" s="25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4338</v>
      </c>
    </row>
    <row r="7" spans="2:9">
      <c r="I7" s="6" t="s">
        <v>5</v>
      </c>
    </row>
    <row r="8" spans="2:9">
      <c r="B8" s="1" t="s">
        <v>6</v>
      </c>
      <c r="I8" s="7">
        <v>-573304.85400000005</v>
      </c>
    </row>
    <row r="9" spans="2:9">
      <c r="B9" s="1" t="s">
        <v>7</v>
      </c>
      <c r="I9" s="7">
        <v>19250.919999999998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I12+I13+I14</f>
        <v>846008.99</v>
      </c>
    </row>
    <row r="12" spans="2:9">
      <c r="B12" s="1" t="s">
        <v>9</v>
      </c>
      <c r="H12" s="26"/>
      <c r="I12" s="13">
        <v>567305.63</v>
      </c>
    </row>
    <row r="13" spans="2:9">
      <c r="B13" s="1" t="s">
        <v>10</v>
      </c>
      <c r="H13" s="12"/>
      <c r="I13" s="13">
        <v>272703.35999999999</v>
      </c>
    </row>
    <row r="14" spans="2:9" ht="16.5" thickBot="1">
      <c r="B14" s="1" t="s">
        <v>11</v>
      </c>
      <c r="I14" s="8">
        <f>500*12</f>
        <v>6000</v>
      </c>
    </row>
    <row r="15" spans="2:9" ht="19.5" thickBot="1">
      <c r="B15" s="2" t="s">
        <v>12</v>
      </c>
      <c r="C15" s="2"/>
      <c r="D15" s="2"/>
      <c r="E15" s="9"/>
      <c r="H15" s="12">
        <f>I15/I11*100</f>
        <v>95.843781754612323</v>
      </c>
      <c r="I15" s="11">
        <f>I17+I16+I18</f>
        <v>810847.01</v>
      </c>
    </row>
    <row r="16" spans="2:9">
      <c r="B16" s="1" t="s">
        <v>13</v>
      </c>
      <c r="I16" s="8">
        <v>540877.26</v>
      </c>
    </row>
    <row r="17" spans="2:9">
      <c r="B17" s="1" t="s">
        <v>14</v>
      </c>
      <c r="I17" s="8">
        <v>263969.75</v>
      </c>
    </row>
    <row r="18" spans="2:9" ht="16.5" thickBot="1">
      <c r="B18" s="1" t="s">
        <v>15</v>
      </c>
      <c r="I18" s="8">
        <f>500*12</f>
        <v>6000</v>
      </c>
    </row>
    <row r="19" spans="2:9" ht="16.5" thickBot="1">
      <c r="B19" s="3" t="s">
        <v>16</v>
      </c>
      <c r="I19" s="11">
        <f>I20+I32</f>
        <v>557223.66959999991</v>
      </c>
    </row>
    <row r="20" spans="2:9">
      <c r="B20" s="1" t="s">
        <v>17</v>
      </c>
      <c r="I20" s="8">
        <f>I21+I22+I23+I24+I25+I26+I27+I28+I29+I30+I31</f>
        <v>519048.26959999994</v>
      </c>
    </row>
    <row r="21" spans="2:9">
      <c r="B21" s="14" t="s">
        <v>18</v>
      </c>
      <c r="I21" s="7">
        <f>20459.49*12</f>
        <v>245513.88</v>
      </c>
    </row>
    <row r="22" spans="2:9">
      <c r="B22" s="1" t="s">
        <v>19</v>
      </c>
      <c r="I22" s="7">
        <f>0.57*D6*12</f>
        <v>29671.919999999998</v>
      </c>
    </row>
    <row r="23" spans="2:9">
      <c r="B23" s="15" t="s">
        <v>20</v>
      </c>
      <c r="C23" s="16"/>
      <c r="D23" s="16"/>
      <c r="E23" s="16"/>
      <c r="F23" s="16"/>
      <c r="G23" s="16"/>
      <c r="H23" s="17"/>
      <c r="I23" s="7">
        <f>D6*1.24</f>
        <v>5379.12</v>
      </c>
    </row>
    <row r="24" spans="2:9">
      <c r="B24" s="33" t="s">
        <v>34</v>
      </c>
      <c r="C24" s="33"/>
      <c r="D24" s="33"/>
      <c r="E24" s="33"/>
      <c r="F24" s="33"/>
      <c r="G24" s="33"/>
      <c r="H24" s="34"/>
      <c r="I24" s="7">
        <v>15305.77</v>
      </c>
    </row>
    <row r="25" spans="2:9">
      <c r="B25" s="33" t="s">
        <v>35</v>
      </c>
      <c r="C25" s="33"/>
      <c r="D25" s="33"/>
      <c r="E25" s="33"/>
      <c r="F25" s="33"/>
      <c r="G25" s="33"/>
      <c r="H25" s="34"/>
      <c r="I25" s="7">
        <v>47807.69</v>
      </c>
    </row>
    <row r="26" spans="2:9">
      <c r="B26" s="33" t="s">
        <v>36</v>
      </c>
      <c r="C26" s="33"/>
      <c r="D26" s="33"/>
      <c r="E26" s="33"/>
      <c r="F26" s="33"/>
      <c r="G26" s="33"/>
      <c r="H26" s="17"/>
      <c r="I26" s="7">
        <v>6000</v>
      </c>
    </row>
    <row r="27" spans="2:9">
      <c r="B27" s="18" t="s">
        <v>21</v>
      </c>
      <c r="C27" s="18"/>
      <c r="D27" s="18"/>
      <c r="E27" s="18"/>
      <c r="F27" s="18"/>
      <c r="G27" s="18"/>
      <c r="H27" s="17"/>
      <c r="I27" s="7">
        <v>623.04999999999995</v>
      </c>
    </row>
    <row r="28" spans="2:9">
      <c r="B28" s="33" t="s">
        <v>37</v>
      </c>
      <c r="C28" s="33"/>
      <c r="D28" s="33"/>
      <c r="E28" s="33"/>
      <c r="F28" s="33"/>
      <c r="G28" s="33"/>
      <c r="H28" s="17"/>
      <c r="I28" s="7">
        <v>2478</v>
      </c>
    </row>
    <row r="29" spans="2:9">
      <c r="B29" s="1" t="s">
        <v>22</v>
      </c>
      <c r="I29" s="19">
        <f>I11*0.12</f>
        <v>101521.07879999999</v>
      </c>
    </row>
    <row r="30" spans="2:9">
      <c r="B30" s="1" t="s">
        <v>23</v>
      </c>
      <c r="I30" s="7">
        <f>I15*0.06</f>
        <v>48650.820599999999</v>
      </c>
    </row>
    <row r="31" spans="2:9">
      <c r="B31" s="1" t="s">
        <v>24</v>
      </c>
      <c r="I31" s="7">
        <f>(I16+I17)*0.02</f>
        <v>16096.940200000001</v>
      </c>
    </row>
    <row r="32" spans="2:9">
      <c r="B32" s="1" t="s">
        <v>25</v>
      </c>
      <c r="I32" s="20">
        <f>I34+I35+I36+I37+I38+I39+I40+I41</f>
        <v>38175.4</v>
      </c>
    </row>
    <row r="33" spans="2:9">
      <c r="B33" s="1" t="s">
        <v>26</v>
      </c>
      <c r="I33" s="8"/>
    </row>
    <row r="34" spans="2:9">
      <c r="B34" s="21">
        <v>1</v>
      </c>
      <c r="C34" s="28" t="s">
        <v>38</v>
      </c>
      <c r="D34" s="29"/>
      <c r="E34" s="29"/>
      <c r="F34" s="29"/>
      <c r="G34" s="29"/>
      <c r="H34" s="30"/>
      <c r="I34" s="22">
        <v>19570.3</v>
      </c>
    </row>
    <row r="35" spans="2:9">
      <c r="B35" s="21">
        <v>2</v>
      </c>
      <c r="C35" s="28" t="s">
        <v>39</v>
      </c>
      <c r="D35" s="29"/>
      <c r="E35" s="29"/>
      <c r="F35" s="29"/>
      <c r="G35" s="29"/>
      <c r="H35" s="30"/>
      <c r="I35" s="22">
        <v>500</v>
      </c>
    </row>
    <row r="36" spans="2:9" ht="15.75" customHeight="1">
      <c r="B36" s="21">
        <v>3</v>
      </c>
      <c r="C36" s="35" t="s">
        <v>40</v>
      </c>
      <c r="D36" s="36"/>
      <c r="E36" s="36"/>
      <c r="F36" s="36"/>
      <c r="G36" s="36"/>
      <c r="H36" s="37"/>
      <c r="I36" s="22">
        <f>22*120.67+16*85.18+278.48+235</f>
        <v>4531.1000000000004</v>
      </c>
    </row>
    <row r="37" spans="2:9" ht="15.75" customHeight="1">
      <c r="B37" s="21">
        <v>4</v>
      </c>
      <c r="C37" s="35" t="s">
        <v>41</v>
      </c>
      <c r="D37" s="36"/>
      <c r="E37" s="36"/>
      <c r="F37" s="36"/>
      <c r="G37" s="36"/>
      <c r="H37" s="37"/>
      <c r="I37" s="22">
        <v>1795</v>
      </c>
    </row>
    <row r="38" spans="2:9">
      <c r="B38" s="21">
        <v>5</v>
      </c>
      <c r="C38" s="28" t="s">
        <v>42</v>
      </c>
      <c r="D38" s="29"/>
      <c r="E38" s="29"/>
      <c r="F38" s="29"/>
      <c r="G38" s="29"/>
      <c r="H38" s="30"/>
      <c r="I38" s="22">
        <f>17*8+5*2.6+130</f>
        <v>279</v>
      </c>
    </row>
    <row r="39" spans="2:9">
      <c r="B39" s="21">
        <v>6</v>
      </c>
      <c r="C39" s="28" t="s">
        <v>43</v>
      </c>
      <c r="D39" s="29"/>
      <c r="E39" s="29"/>
      <c r="F39" s="29"/>
      <c r="G39" s="29"/>
      <c r="H39" s="30"/>
      <c r="I39" s="22">
        <v>2000</v>
      </c>
    </row>
    <row r="40" spans="2:9">
      <c r="B40" s="21">
        <v>7</v>
      </c>
      <c r="C40" s="28" t="s">
        <v>44</v>
      </c>
      <c r="D40" s="29"/>
      <c r="E40" s="29"/>
      <c r="F40" s="29"/>
      <c r="G40" s="29"/>
      <c r="H40" s="30"/>
      <c r="I40" s="22">
        <f>4500*2</f>
        <v>9000</v>
      </c>
    </row>
    <row r="41" spans="2:9">
      <c r="B41" s="21">
        <v>8</v>
      </c>
      <c r="C41" s="28" t="s">
        <v>45</v>
      </c>
      <c r="D41" s="29"/>
      <c r="E41" s="29"/>
      <c r="F41" s="29"/>
      <c r="G41" s="29"/>
      <c r="H41" s="30"/>
      <c r="I41" s="22">
        <v>500</v>
      </c>
    </row>
    <row r="42" spans="2:9">
      <c r="B42" s="23"/>
      <c r="C42" s="24"/>
      <c r="D42" s="24"/>
      <c r="E42" s="24"/>
      <c r="F42" s="24"/>
      <c r="G42" s="24"/>
      <c r="H42" s="24"/>
      <c r="I42" s="22"/>
    </row>
    <row r="43" spans="2:9">
      <c r="B43" s="1" t="s">
        <v>27</v>
      </c>
      <c r="I43" s="7">
        <f xml:space="preserve"> I8+I15-I19</f>
        <v>-319681.51359999995</v>
      </c>
    </row>
    <row r="44" spans="2:9">
      <c r="B44" s="1" t="s">
        <v>48</v>
      </c>
      <c r="I44" s="7">
        <v>117244.63</v>
      </c>
    </row>
    <row r="45" spans="2:9" ht="15.75" customHeight="1">
      <c r="B45" s="1" t="s">
        <v>28</v>
      </c>
      <c r="I45" s="7">
        <f>I43+I44</f>
        <v>-202436.88359999994</v>
      </c>
    </row>
    <row r="46" spans="2:9" ht="15.75" customHeight="1">
      <c r="B46" s="1" t="s">
        <v>29</v>
      </c>
      <c r="I46" s="7">
        <f>I11-I15+I9</f>
        <v>54412.89999999998</v>
      </c>
    </row>
    <row r="47" spans="2:9">
      <c r="B47" s="1" t="s">
        <v>30</v>
      </c>
      <c r="I47" s="8"/>
    </row>
    <row r="48" spans="2:9">
      <c r="B48" s="1" t="s">
        <v>46</v>
      </c>
      <c r="I48" s="8">
        <f>I49-I46</f>
        <v>167223.96000000002</v>
      </c>
    </row>
    <row r="49" spans="2:9">
      <c r="B49" s="1" t="s">
        <v>47</v>
      </c>
      <c r="I49" s="13">
        <v>221636.86</v>
      </c>
    </row>
    <row r="50" spans="2:9">
      <c r="I50" s="13"/>
    </row>
    <row r="51" spans="2:9">
      <c r="B51" s="1" t="s">
        <v>31</v>
      </c>
      <c r="I51" s="8"/>
    </row>
    <row r="52" spans="2:9">
      <c r="B52" s="1" t="s">
        <v>32</v>
      </c>
    </row>
    <row r="53" spans="2:9">
      <c r="B53" s="3"/>
      <c r="C53" s="3"/>
      <c r="D53" s="3"/>
      <c r="E53" s="3"/>
      <c r="F53" s="3"/>
      <c r="G53" s="3"/>
      <c r="H53" s="3"/>
      <c r="I53" s="27"/>
    </row>
  </sheetData>
  <mergeCells count="13">
    <mergeCell ref="C41:H41"/>
    <mergeCell ref="C35:H35"/>
    <mergeCell ref="C36:H36"/>
    <mergeCell ref="C37:H37"/>
    <mergeCell ref="C38:H38"/>
    <mergeCell ref="C39:H39"/>
    <mergeCell ref="C40:H40"/>
    <mergeCell ref="C34:H34"/>
    <mergeCell ref="H3:I3"/>
    <mergeCell ref="B24:H24"/>
    <mergeCell ref="B25:H25"/>
    <mergeCell ref="B26:G26"/>
    <mergeCell ref="B28:G28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Т,31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2015-06-04T05:58:09Z</dcterms:modified>
</cp:coreProperties>
</file>