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3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2"/>
  <c r="I31"/>
  <c r="I23"/>
  <c r="I22"/>
  <c r="I21"/>
  <c r="I18"/>
  <c r="I15"/>
  <c r="I14"/>
  <c r="I11"/>
  <c r="H15"/>
  <c r="I30"/>
  <c r="I20"/>
  <c r="I19"/>
  <c r="I41"/>
  <c r="I43"/>
  <c r="I44"/>
  <c r="I46"/>
  <c r="I29"/>
</calcChain>
</file>

<file path=xl/sharedStrings.xml><?xml version="1.0" encoding="utf-8"?>
<sst xmlns="http://schemas.openxmlformats.org/spreadsheetml/2006/main" count="47" uniqueCount="47">
  <si>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</si>
  <si>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</si>
  <si>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</si>
  <si>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</si>
  <si>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</si>
  <si>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</si>
  <si>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</si>
  <si>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</si>
  <si>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</si>
  <si>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</si>
  <si>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</si>
  <si>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</si>
  <si>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</si>
  <si>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</si>
  <si>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</si>
  <si>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</si>
  <si>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</si>
  <si>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</si>
  <si>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</si>
  <si>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</si>
  <si>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</si>
  <si>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</si>
  <si>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</si>
  <si>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</si>
  <si>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</si>
  <si>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</si>
  <si>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</si>
  <si>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Замена эл.лампочек, СИЗ 3/4</t>
  </si>
  <si>
    <t>Остаток (+), перерасход (-) на 01.01.2014г.</t>
  </si>
  <si>
    <t>Перерасчет по теплосчетчику за 2013г.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</si>
  <si>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</si>
  <si>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</si>
  <si>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</si>
  <si>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Желтухина О.В.</t>
  </si>
  <si>
    <t>м-н Топкинский,43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</si>
  <si>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</si>
  <si>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</si>
  <si>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</si>
  <si>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</si>
  <si>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Ремонт межпанельных швов ( кв.28,72 - 22,5 п.м.)</t>
  </si>
  <si>
    <t>Ремонт домофонного оборудования 2п.</t>
  </si>
  <si>
    <t>Установка вентилей шар. D15,20, манометра, термометра</t>
  </si>
  <si>
    <t>Утепление вентиляционных шахт</t>
  </si>
  <si>
    <t>Установка скамьи</t>
  </si>
  <si>
    <t>Долг за населением по коммунальным услугам  на 01.01.2014г.</t>
  </si>
  <si>
    <t>Всего долг за населением на  01.01.2014г.</t>
  </si>
  <si>
    <t xml:space="preserve">Исполнитель  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</si>
</sst>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7" fillId="0" borderId="4" xfId="1" applyFont="1" applyBorder="1" applyAlignment="1"/>
    <xf numFmtId="0" fontId="7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K9" sqref="K9"/>
    </sheetView>
  </sheetViews>
  <sheetFormatPr defaultRowHeight="15.75"/>
  <cols>
    <col min="1" max="1" width="7.7109375" style="1" customWidth="1"/>
    <col min="2" max="2" width="5.140625" style="1" customWidth="1"/>
    <col min="3" max="3" width="14.28515625" style="1" customWidth="1"/>
    <col min="4" max="7" width="9.140625" style="1"/>
    <col min="8" max="8" width="17.28515625" style="1" customWidth="1"/>
    <col min="9" max="9" width="1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2" t="s">
        <v>34</v>
      </c>
      <c r="I3" s="33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4320.6000000000004</v>
      </c>
    </row>
    <row r="7" spans="2:9">
      <c r="I7" s="6" t="s">
        <v>5</v>
      </c>
    </row>
    <row r="8" spans="2:9">
      <c r="B8" s="1" t="s">
        <v>6</v>
      </c>
      <c r="I8" s="7">
        <v>-499348.51919999998</v>
      </c>
    </row>
    <row r="9" spans="2:9">
      <c r="B9" s="1" t="s">
        <v>7</v>
      </c>
      <c r="I9" s="7">
        <v>48647.560000000056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882216.12000000011</v>
      </c>
    </row>
    <row r="12" spans="2:9">
      <c r="B12" s="1" t="s">
        <v>9</v>
      </c>
      <c r="I12" s="12">
        <v>604537.92000000004</v>
      </c>
    </row>
    <row r="13" spans="2:9">
      <c r="B13" s="1" t="s">
        <v>10</v>
      </c>
      <c r="I13" s="12">
        <v>271678.2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93.655355107317675</v>
      </c>
      <c r="I15" s="11">
        <f>I18+I17+I16</f>
        <v>826242.6399999999</v>
      </c>
    </row>
    <row r="16" spans="2:9">
      <c r="B16" s="1" t="s">
        <v>13</v>
      </c>
      <c r="I16" s="8">
        <v>561430.09</v>
      </c>
    </row>
    <row r="17" spans="2:9">
      <c r="B17" s="1" t="s">
        <v>14</v>
      </c>
      <c r="I17" s="8">
        <v>258812.55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627720.93359999999</v>
      </c>
    </row>
    <row r="20" spans="2:9">
      <c r="B20" s="1" t="s">
        <v>17</v>
      </c>
      <c r="I20" s="8">
        <f>I21+I22+I23+I24+I25+I26+I27+I28+I29+I30+I31</f>
        <v>588695.89359999995</v>
      </c>
    </row>
    <row r="21" spans="2:9">
      <c r="B21" s="14" t="s">
        <v>18</v>
      </c>
      <c r="I21" s="7">
        <f>23428.57*12</f>
        <v>281142.83999999997</v>
      </c>
    </row>
    <row r="22" spans="2:9">
      <c r="B22" s="1" t="s">
        <v>19</v>
      </c>
      <c r="I22" s="7">
        <f>0.57*D6*12</f>
        <v>29552.904000000002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5357.5440000000008</v>
      </c>
    </row>
    <row r="24" spans="2:9">
      <c r="B24" s="34" t="s">
        <v>35</v>
      </c>
      <c r="C24" s="34"/>
      <c r="D24" s="34"/>
      <c r="E24" s="34"/>
      <c r="F24" s="34"/>
      <c r="G24" s="34"/>
      <c r="H24" s="35"/>
      <c r="I24" s="7">
        <v>19570.12</v>
      </c>
    </row>
    <row r="25" spans="2:9">
      <c r="B25" s="34" t="s">
        <v>36</v>
      </c>
      <c r="C25" s="34"/>
      <c r="D25" s="34"/>
      <c r="E25" s="34"/>
      <c r="F25" s="34"/>
      <c r="G25" s="34"/>
      <c r="H25" s="36"/>
      <c r="I25" s="7">
        <v>71909.09</v>
      </c>
    </row>
    <row r="26" spans="2:9">
      <c r="B26" s="34" t="s">
        <v>37</v>
      </c>
      <c r="C26" s="34"/>
      <c r="D26" s="34"/>
      <c r="E26" s="34"/>
      <c r="F26" s="34"/>
      <c r="G26" s="34"/>
      <c r="H26" s="17"/>
      <c r="I26" s="7">
        <v>6000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4" t="s">
        <v>38</v>
      </c>
      <c r="C28" s="34"/>
      <c r="D28" s="34"/>
      <c r="E28" s="34"/>
      <c r="F28" s="34"/>
      <c r="G28" s="34"/>
      <c r="H28" s="17"/>
      <c r="I28" s="7">
        <v>2695</v>
      </c>
    </row>
    <row r="29" spans="2:9">
      <c r="B29" s="1" t="s">
        <v>22</v>
      </c>
      <c r="I29" s="19">
        <f>I11*0.12</f>
        <v>105865.93440000001</v>
      </c>
    </row>
    <row r="30" spans="2:9">
      <c r="B30" s="1" t="s">
        <v>23</v>
      </c>
      <c r="I30" s="7">
        <f>I15*0.06</f>
        <v>49574.558399999994</v>
      </c>
    </row>
    <row r="31" spans="2:9">
      <c r="B31" s="1" t="s">
        <v>24</v>
      </c>
      <c r="I31" s="7">
        <f>(I16+I17)*0.02</f>
        <v>16404.852799999997</v>
      </c>
    </row>
    <row r="32" spans="2:9">
      <c r="B32" s="1" t="s">
        <v>25</v>
      </c>
      <c r="I32" s="20">
        <f>I34+I35+I36+I37+I38+I39</f>
        <v>39025.040000000001</v>
      </c>
    </row>
    <row r="33" spans="2:9">
      <c r="B33" s="21" t="s">
        <v>26</v>
      </c>
      <c r="I33" s="8"/>
    </row>
    <row r="34" spans="2:9">
      <c r="B34" s="22">
        <v>1</v>
      </c>
      <c r="C34" s="24" t="s">
        <v>39</v>
      </c>
      <c r="D34" s="25"/>
      <c r="E34" s="25"/>
      <c r="F34" s="25"/>
      <c r="G34" s="25"/>
      <c r="H34" s="26"/>
      <c r="I34" s="23">
        <v>16937.72</v>
      </c>
    </row>
    <row r="35" spans="2:9">
      <c r="B35" s="22">
        <v>2</v>
      </c>
      <c r="C35" s="24" t="s">
        <v>40</v>
      </c>
      <c r="D35" s="27"/>
      <c r="E35" s="27"/>
      <c r="F35" s="27"/>
      <c r="G35" s="27"/>
      <c r="H35" s="28"/>
      <c r="I35" s="23">
        <v>1100</v>
      </c>
    </row>
    <row r="36" spans="2:9">
      <c r="B36" s="22">
        <v>3</v>
      </c>
      <c r="C36" s="29" t="s">
        <v>41</v>
      </c>
      <c r="D36" s="30"/>
      <c r="E36" s="30"/>
      <c r="F36" s="30"/>
      <c r="G36" s="30"/>
      <c r="H36" s="31"/>
      <c r="I36" s="23">
        <f>32*120.67+16*85.18+278.48+235</f>
        <v>5737.7999999999993</v>
      </c>
    </row>
    <row r="37" spans="2:9">
      <c r="B37" s="22">
        <v>4</v>
      </c>
      <c r="C37" s="24" t="s">
        <v>27</v>
      </c>
      <c r="D37" s="25"/>
      <c r="E37" s="25"/>
      <c r="F37" s="25"/>
      <c r="G37" s="25"/>
      <c r="H37" s="26"/>
      <c r="I37" s="23">
        <f>12*8+2*2.6</f>
        <v>101.2</v>
      </c>
    </row>
    <row r="38" spans="2:9">
      <c r="B38" s="22">
        <v>5</v>
      </c>
      <c r="C38" s="24" t="s">
        <v>42</v>
      </c>
      <c r="D38" s="25"/>
      <c r="E38" s="25"/>
      <c r="F38" s="25"/>
      <c r="G38" s="25"/>
      <c r="H38" s="26"/>
      <c r="I38" s="23">
        <v>10648.32</v>
      </c>
    </row>
    <row r="39" spans="2:9">
      <c r="B39" s="22">
        <v>6</v>
      </c>
      <c r="C39" s="24" t="s">
        <v>43</v>
      </c>
      <c r="D39" s="25"/>
      <c r="E39" s="25"/>
      <c r="F39" s="25"/>
      <c r="G39" s="25"/>
      <c r="H39" s="26"/>
      <c r="I39" s="23">
        <v>4500</v>
      </c>
    </row>
    <row r="40" spans="2:9">
      <c r="I40" s="8"/>
    </row>
    <row r="41" spans="2:9">
      <c r="B41" s="1" t="s">
        <v>28</v>
      </c>
      <c r="I41" s="7">
        <f xml:space="preserve"> I8+I15-I19</f>
        <v>-300826.81280000007</v>
      </c>
    </row>
    <row r="42" spans="2:9">
      <c r="B42" s="1" t="s">
        <v>29</v>
      </c>
      <c r="I42" s="7">
        <v>182554.09</v>
      </c>
    </row>
    <row r="43" spans="2:9">
      <c r="B43" s="1" t="s">
        <v>30</v>
      </c>
      <c r="I43" s="7">
        <f>I41+I42</f>
        <v>-118272.72280000008</v>
      </c>
    </row>
    <row r="44" spans="2:9">
      <c r="B44" s="1" t="s">
        <v>31</v>
      </c>
      <c r="I44" s="7">
        <f>I11-I15+I9</f>
        <v>104621.04000000027</v>
      </c>
    </row>
    <row r="45" spans="2:9">
      <c r="B45" s="1" t="s">
        <v>32</v>
      </c>
      <c r="I45" s="8"/>
    </row>
    <row r="46" spans="2:9">
      <c r="B46" s="1" t="s">
        <v>44</v>
      </c>
      <c r="I46" s="8">
        <f>I47-I44</f>
        <v>201779.10999999975</v>
      </c>
    </row>
    <row r="47" spans="2:9">
      <c r="B47" s="1" t="s">
        <v>45</v>
      </c>
      <c r="I47" s="8">
        <v>306400.15000000002</v>
      </c>
    </row>
    <row r="49" spans="2:9">
      <c r="B49" s="1" t="s">
        <v>46</v>
      </c>
      <c r="I49" s="12"/>
    </row>
    <row r="50" spans="2:9">
      <c r="B50" s="1" t="s">
        <v>33</v>
      </c>
      <c r="I50" s="8"/>
    </row>
  </sheetData>
  <mergeCells count="11">
    <mergeCell ref="H3:I3"/>
    <mergeCell ref="B24:H24"/>
    <mergeCell ref="B25:H25"/>
    <mergeCell ref="B26:G26"/>
    <mergeCell ref="B28:G28"/>
    <mergeCell ref="C39:H39"/>
    <mergeCell ref="C35:H35"/>
    <mergeCell ref="C36:H36"/>
    <mergeCell ref="C37:H37"/>
    <mergeCell ref="C38:H38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2014-04-15T02:06:38Z</dcterms:modified>
</cp:coreProperties>
</file>