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7" sheetId="5" r:id="rId1"/>
  </sheets>
  <calcPr calcId="125725" refMode="R1C1"/>
</workbook>
</file>

<file path=xl/calcChain.xml><?xml version="1.0" encoding="utf-8"?>
<calcChain xmlns="http://schemas.openxmlformats.org/spreadsheetml/2006/main">
  <c r="I35" i="5"/>
  <c r="I34"/>
  <c r="I32"/>
  <c r="I31"/>
  <c r="I27"/>
  <c r="I26"/>
  <c r="I23"/>
  <c r="I22"/>
  <c r="I21"/>
  <c r="I18"/>
  <c r="I15"/>
  <c r="I14"/>
  <c r="I11"/>
  <c r="H15"/>
  <c r="I30"/>
  <c r="I42"/>
  <c r="I29"/>
  <c r="I20"/>
  <c r="I19"/>
  <c r="I38"/>
  <c r="I40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<sst xmlns="http://schemas.openxmlformats.org/spreadsheetml/2006/main" count="42" uniqueCount="42">
  <si>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</si>
  <si>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</si>
  <si>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</si>
  <si>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</si>
  <si>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</si>
  <si>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</si>
  <si>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</si>
  <si>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</si>
  <si>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</si>
  <si>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</si>
  <si>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</si>
  <si>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</si>
  <si>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</si>
  <si>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</si>
  <si>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</si>
  <si>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</si>
  <si>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</si>
  <si>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</si>
  <si>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</si>
  <si>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</si>
  <si>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</si>
  <si>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</si>
  <si>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</si>
  <si>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</si>
  <si>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</si>
  <si>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</si>
  <si>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</si>
  <si>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</si>
  <si>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</si>
  <si>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</si>
  <si>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Перерасчет по теплосчетчику за 2013г.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</si>
  <si>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</si>
  <si>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</si>
  <si>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</si>
  <si>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</si>
  <si>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Топкинский,47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</si>
  <si>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</si>
  <si>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</si>
  <si>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</si>
  <si>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</si>
  <si>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Диагностика и ремонит теплосчетчика</t>
  </si>
  <si>
    <t>Итого остаток (+), перерасход (-) на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</si>
</sst>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2" fontId="2" fillId="0" borderId="1" xfId="1" applyNumberFormat="1" applyFont="1" applyBorder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9"/>
  <sheetViews>
    <sheetView tabSelected="1" zoomScaleNormal="100" workbookViewId="0">
      <selection activeCell="B1" sqref="B1"/>
    </sheetView>
  </sheetViews>
  <sheetFormatPr defaultRowHeight="15.75"/>
  <cols>
    <col min="1" max="1" width="10.140625" style="1" customWidth="1"/>
    <col min="2" max="2" width="9.42578125" style="1" customWidth="1"/>
    <col min="3" max="3" width="8.7109375" style="1" customWidth="1"/>
    <col min="4" max="7" width="9.140625" style="1"/>
    <col min="8" max="8" width="13.140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9" t="s">
        <v>35</v>
      </c>
      <c r="I3" s="3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2643.1</v>
      </c>
    </row>
    <row r="7" spans="2:9">
      <c r="I7" s="6" t="s">
        <v>5</v>
      </c>
    </row>
    <row r="8" spans="2:9">
      <c r="B8" s="1" t="s">
        <v>6</v>
      </c>
      <c r="I8" s="7">
        <v>-177515.58119999999</v>
      </c>
    </row>
    <row r="9" spans="2:9">
      <c r="B9" s="1" t="s">
        <v>7</v>
      </c>
      <c r="I9" s="7">
        <v>24861.929999999964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542101.74</v>
      </c>
    </row>
    <row r="12" spans="2:9">
      <c r="B12" s="1" t="s">
        <v>9</v>
      </c>
      <c r="I12" s="12">
        <v>369878.7</v>
      </c>
    </row>
    <row r="13" spans="2:9">
      <c r="B13" s="1" t="s">
        <v>10</v>
      </c>
      <c r="I13" s="12">
        <v>166223.04000000001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97.661990533363735</v>
      </c>
      <c r="I15" s="11">
        <f>I17+I16+I18</f>
        <v>529427.35000000009</v>
      </c>
    </row>
    <row r="16" spans="2:9">
      <c r="B16" s="1" t="s">
        <v>13</v>
      </c>
      <c r="I16" s="8">
        <v>358071.03</v>
      </c>
    </row>
    <row r="17" spans="2:9">
      <c r="B17" s="1" t="s">
        <v>14</v>
      </c>
      <c r="I17" s="8">
        <v>165356.32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408254.58380000002</v>
      </c>
    </row>
    <row r="20" spans="2:9">
      <c r="B20" s="1" t="s">
        <v>17</v>
      </c>
      <c r="I20" s="8">
        <f>I21+I22+I23+I24+I25+I26+I27+I28+I29+I30+I31</f>
        <v>402202.54380000004</v>
      </c>
    </row>
    <row r="21" spans="2:9">
      <c r="B21" s="14" t="s">
        <v>18</v>
      </c>
      <c r="I21" s="7">
        <f>17593.39*12</f>
        <v>211120.68</v>
      </c>
    </row>
    <row r="22" spans="2:9">
      <c r="B22" s="1" t="s">
        <v>19</v>
      </c>
      <c r="I22" s="7">
        <f>0.57*D6*12</f>
        <v>18078.803999999996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3277.444</v>
      </c>
    </row>
    <row r="24" spans="2:9">
      <c r="B24" s="31" t="s">
        <v>36</v>
      </c>
      <c r="C24" s="31"/>
      <c r="D24" s="31"/>
      <c r="E24" s="31"/>
      <c r="F24" s="31"/>
      <c r="G24" s="31"/>
      <c r="H24" s="32"/>
      <c r="I24" s="7">
        <v>17066.894</v>
      </c>
    </row>
    <row r="25" spans="2:9">
      <c r="B25" s="31" t="s">
        <v>37</v>
      </c>
      <c r="C25" s="31"/>
      <c r="D25" s="31"/>
      <c r="E25" s="31"/>
      <c r="F25" s="31"/>
      <c r="G25" s="31"/>
      <c r="H25" s="17"/>
      <c r="I25" s="7">
        <v>40695.800000000003</v>
      </c>
    </row>
    <row r="26" spans="2:9">
      <c r="B26" s="31" t="s">
        <v>38</v>
      </c>
      <c r="C26" s="31"/>
      <c r="D26" s="31"/>
      <c r="E26" s="31"/>
      <c r="F26" s="31"/>
      <c r="G26" s="31"/>
      <c r="H26" s="17"/>
      <c r="I26" s="24">
        <f>250*12</f>
        <v>3000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f>623.05/2</f>
        <v>311.52499999999998</v>
      </c>
    </row>
    <row r="28" spans="2:9">
      <c r="B28" s="31" t="s">
        <v>39</v>
      </c>
      <c r="C28" s="31"/>
      <c r="D28" s="31"/>
      <c r="E28" s="31"/>
      <c r="F28" s="31"/>
      <c r="G28" s="31"/>
      <c r="H28" s="17"/>
      <c r="I28" s="7">
        <v>1365</v>
      </c>
    </row>
    <row r="29" spans="2:9">
      <c r="B29" s="1" t="s">
        <v>22</v>
      </c>
      <c r="I29" s="19">
        <f>I11*0.12</f>
        <v>65052.208799999993</v>
      </c>
    </row>
    <row r="30" spans="2:9">
      <c r="B30" s="1" t="s">
        <v>23</v>
      </c>
      <c r="I30" s="7">
        <f>I15*0.06</f>
        <v>31765.641000000003</v>
      </c>
    </row>
    <row r="31" spans="2:9">
      <c r="B31" s="1" t="s">
        <v>24</v>
      </c>
      <c r="I31" s="7">
        <f>(I16+I17)*0.02</f>
        <v>10468.547</v>
      </c>
    </row>
    <row r="32" spans="2:9">
      <c r="B32" s="1" t="s">
        <v>25</v>
      </c>
      <c r="I32" s="20">
        <f>I34+I35+I36</f>
        <v>6052.0400000000009</v>
      </c>
    </row>
    <row r="33" spans="2:9">
      <c r="B33" s="21" t="s">
        <v>26</v>
      </c>
      <c r="C33" s="21"/>
      <c r="D33" s="21"/>
      <c r="E33" s="21"/>
      <c r="F33" s="21"/>
      <c r="G33" s="21"/>
      <c r="H33" s="21"/>
      <c r="I33" s="25"/>
    </row>
    <row r="34" spans="2:9">
      <c r="B34" s="22">
        <v>1</v>
      </c>
      <c r="C34" s="33" t="s">
        <v>27</v>
      </c>
      <c r="D34" s="34"/>
      <c r="E34" s="34"/>
      <c r="F34" s="34"/>
      <c r="G34" s="34"/>
      <c r="H34" s="35"/>
      <c r="I34" s="23">
        <f>28*120.67+278.48+235</f>
        <v>3892.2400000000002</v>
      </c>
    </row>
    <row r="35" spans="2:9">
      <c r="B35" s="22">
        <v>2</v>
      </c>
      <c r="C35" s="26" t="s">
        <v>28</v>
      </c>
      <c r="D35" s="27"/>
      <c r="E35" s="27"/>
      <c r="F35" s="27"/>
      <c r="G35" s="27"/>
      <c r="H35" s="28"/>
      <c r="I35" s="23">
        <f>9*8+3*2.6</f>
        <v>79.8</v>
      </c>
    </row>
    <row r="36" spans="2:9">
      <c r="B36" s="22">
        <v>3</v>
      </c>
      <c r="C36" s="26" t="s">
        <v>40</v>
      </c>
      <c r="D36" s="27"/>
      <c r="E36" s="27"/>
      <c r="F36" s="27"/>
      <c r="G36" s="27"/>
      <c r="H36" s="28"/>
      <c r="I36" s="23">
        <v>2080</v>
      </c>
    </row>
    <row r="37" spans="2:9">
      <c r="I37" s="8"/>
    </row>
    <row r="38" spans="2:9">
      <c r="B38" s="1" t="s">
        <v>29</v>
      </c>
      <c r="I38" s="7">
        <f xml:space="preserve"> I8+I15-I19</f>
        <v>-56342.814999999944</v>
      </c>
    </row>
    <row r="39" spans="2:9">
      <c r="B39" s="1" t="s">
        <v>30</v>
      </c>
      <c r="I39" s="7">
        <v>62539.54</v>
      </c>
    </row>
    <row r="40" spans="2:9">
      <c r="B40" s="1" t="s">
        <v>41</v>
      </c>
      <c r="I40" s="7">
        <f>I38+I39</f>
        <v>6196.7250000000568</v>
      </c>
    </row>
    <row r="41" spans="2:9">
      <c r="I41" s="7"/>
    </row>
    <row r="42" spans="2:9">
      <c r="B42" s="1" t="s">
        <v>31</v>
      </c>
      <c r="I42" s="7">
        <f>I11-I15+I9</f>
        <v>37536.319999999861</v>
      </c>
    </row>
    <row r="43" spans="2:9">
      <c r="B43" s="1" t="s">
        <v>32</v>
      </c>
      <c r="I43" s="8"/>
    </row>
    <row r="48" spans="2:9">
      <c r="B48" s="1" t="s">
        <v>33</v>
      </c>
    </row>
    <row r="49" spans="2:2">
      <c r="B49" s="1" t="s">
        <v>34</v>
      </c>
    </row>
  </sheetData>
  <mergeCells count="8">
    <mergeCell ref="C35:H35"/>
    <mergeCell ref="C36:H36"/>
    <mergeCell ref="H3:I3"/>
    <mergeCell ref="B24:H24"/>
    <mergeCell ref="B25:G25"/>
    <mergeCell ref="B26:G26"/>
    <mergeCell ref="B28:G28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2014-04-15T02:08:02Z</dcterms:modified>
</cp:coreProperties>
</file>