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48" sheetId="5" r:id="rId1"/>
  </sheets>
  <calcPr calcId="114210" refMode="R1C1"/>
</workbook>
</file>

<file path=xl/calcChain.xml><?xml version="1.0" encoding="utf-8"?>
<calcChain xmlns="http://schemas.openxmlformats.org/spreadsheetml/2006/main">
  <c r="I37" i="5"/>
  <c r="I36"/>
  <c r="I33"/>
  <c r="I32"/>
  <c r="I16"/>
  <c r="I31"/>
  <c r="I28"/>
  <c r="I27"/>
  <c r="I24"/>
  <c r="I23"/>
  <c r="I22"/>
  <c r="I15"/>
  <c r="I12"/>
  <c r="I41"/>
  <c r="I30"/>
  <c r="H16"/>
  <c r="I21"/>
  <c r="I20"/>
  <c r="I39"/>
</calcChain>
</file>

<file path=xl/sharedStrings.xml><?xml version="1.0" encoding="utf-8"?>
<sst xmlns="http://schemas.openxmlformats.org/spreadsheetml/2006/main" count="40" uniqueCount="40">
  <si>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</si>
  <si>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</si>
  <si>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</si>
  <si>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</si>
  <si>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</si>
  <si>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</si>
  <si>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</si>
  <si>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</si>
  <si>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</si>
  <si>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</si>
  <si>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</si>
  <si>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</si>
  <si>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</si>
  <si>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</si>
  <si>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</si>
  <si>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</si>
  <si>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</si>
  <si>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</si>
  <si>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</si>
  <si>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</si>
  <si>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</si>
  <si>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</si>
  <si>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</si>
  <si>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</si>
  <si>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</si>
  <si>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</si>
  <si>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</si>
  <si>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</si>
  <si>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</si>
  <si>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</si>
  <si>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</si>
  <si>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</si>
  <si>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Топкинский,48</t>
  </si>
  <si>
    <t>содержание информационных систем, сопровождение сайта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</si>
  <si>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</si>
  <si>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</si>
  <si>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</si>
  <si>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</si>
  <si>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Диагности и ремонт теплосчетчика</t>
  </si>
  <si>
    <t>Замена эл.лампочек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</si>
</sst>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4" fillId="0" borderId="0" xfId="1" applyFont="1" applyFill="1"/>
    <xf numFmtId="4" fontId="8" fillId="0" borderId="0" xfId="1" applyNumberFormat="1" applyFo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3:I48"/>
  <sheetViews>
    <sheetView tabSelected="1" topLeftCell="A13" workbookViewId="0">
      <selection activeCell="L40" sqref="L40"/>
    </sheetView>
  </sheetViews>
  <sheetFormatPr defaultRowHeight="15.75"/>
  <cols>
    <col min="1" max="1" width="12.140625" style="1" customWidth="1"/>
    <col min="2" max="2" width="9.7109375" style="1" customWidth="1"/>
    <col min="3" max="3" width="8.7109375" style="1" customWidth="1"/>
    <col min="4" max="7" width="9.140625" style="1"/>
    <col min="8" max="8" width="12.5703125" style="1" customWidth="1"/>
    <col min="9" max="9" width="15.140625" style="1" customWidth="1"/>
    <col min="10" max="16384" width="9.140625" style="1"/>
  </cols>
  <sheetData>
    <row r="3" spans="2:9" ht="18.75">
      <c r="D3" s="2" t="s">
        <v>0</v>
      </c>
      <c r="H3" s="1" t="s">
        <v>1</v>
      </c>
    </row>
    <row r="4" spans="2:9">
      <c r="C4" s="3" t="s">
        <v>2</v>
      </c>
      <c r="D4" s="3"/>
      <c r="E4" s="3"/>
      <c r="F4" s="3"/>
      <c r="G4" s="4"/>
      <c r="H4" s="32" t="s">
        <v>32</v>
      </c>
      <c r="I4" s="33"/>
    </row>
    <row r="5" spans="2:9">
      <c r="C5" s="24" t="s">
        <v>3</v>
      </c>
      <c r="D5" s="3"/>
      <c r="E5" s="3"/>
      <c r="F5" s="3"/>
    </row>
    <row r="6" spans="2:9">
      <c r="H6" s="5"/>
    </row>
    <row r="7" spans="2:9">
      <c r="B7" s="1" t="s">
        <v>4</v>
      </c>
      <c r="D7" s="1">
        <v>1559.3</v>
      </c>
    </row>
    <row r="8" spans="2:9">
      <c r="I8" s="6" t="s">
        <v>5</v>
      </c>
    </row>
    <row r="9" spans="2:9">
      <c r="B9" s="1" t="s">
        <v>6</v>
      </c>
      <c r="I9" s="7">
        <v>-220660.72560000001</v>
      </c>
    </row>
    <row r="10" spans="2:9">
      <c r="B10" s="1" t="s">
        <v>7</v>
      </c>
      <c r="I10" s="7">
        <v>53997.930000000008</v>
      </c>
    </row>
    <row r="11" spans="2:9" ht="16.5" thickBot="1">
      <c r="I11" s="8"/>
    </row>
    <row r="12" spans="2:9" ht="19.5" thickBot="1">
      <c r="B12" s="2" t="s">
        <v>8</v>
      </c>
      <c r="C12" s="2"/>
      <c r="D12" s="2"/>
      <c r="E12" s="9"/>
      <c r="F12" s="10"/>
      <c r="G12" s="10"/>
      <c r="I12" s="11">
        <f>I13+I14+I15</f>
        <v>322226.45999999996</v>
      </c>
    </row>
    <row r="13" spans="2:9">
      <c r="B13" s="1" t="s">
        <v>9</v>
      </c>
      <c r="I13" s="12">
        <v>218177.46</v>
      </c>
    </row>
    <row r="14" spans="2:9">
      <c r="B14" s="1" t="s">
        <v>10</v>
      </c>
      <c r="I14" s="12">
        <v>98049</v>
      </c>
    </row>
    <row r="15" spans="2:9" ht="16.5" thickBot="1">
      <c r="B15" s="1" t="s">
        <v>11</v>
      </c>
      <c r="I15" s="8">
        <f>500*12</f>
        <v>6000</v>
      </c>
    </row>
    <row r="16" spans="2:9" ht="19.5" thickBot="1">
      <c r="B16" s="2" t="s">
        <v>12</v>
      </c>
      <c r="C16" s="2"/>
      <c r="D16" s="2"/>
      <c r="E16" s="9"/>
      <c r="H16" s="13">
        <f>I16/I12*100</f>
        <v>92.007794766450914</v>
      </c>
      <c r="I16" s="11">
        <f>I18+I17+I19</f>
        <v>296473.46000000002</v>
      </c>
    </row>
    <row r="17" spans="2:9">
      <c r="B17" s="1" t="s">
        <v>13</v>
      </c>
      <c r="I17" s="8">
        <v>198518.22</v>
      </c>
    </row>
    <row r="18" spans="2:9">
      <c r="B18" s="1" t="s">
        <v>14</v>
      </c>
      <c r="I18" s="8">
        <v>91955.24</v>
      </c>
    </row>
    <row r="19" spans="2:9" ht="16.5" thickBot="1">
      <c r="B19" s="1" t="s">
        <v>15</v>
      </c>
      <c r="I19" s="8">
        <v>6000</v>
      </c>
    </row>
    <row r="20" spans="2:9" ht="16.5" thickBot="1">
      <c r="B20" s="3" t="s">
        <v>16</v>
      </c>
      <c r="I20" s="11">
        <f>I21+I33</f>
        <v>243636.33099999998</v>
      </c>
    </row>
    <row r="21" spans="2:9">
      <c r="B21" s="1" t="s">
        <v>17</v>
      </c>
      <c r="I21" s="8">
        <f>I22+I23+I24+I25+I26+I27+I28+I29+I30+I31+I32</f>
        <v>237576.09099999999</v>
      </c>
    </row>
    <row r="22" spans="2:9">
      <c r="B22" s="14" t="s">
        <v>18</v>
      </c>
      <c r="I22" s="7">
        <f>10107.62*12</f>
        <v>121291.44</v>
      </c>
    </row>
    <row r="23" spans="2:9">
      <c r="B23" s="1" t="s">
        <v>19</v>
      </c>
      <c r="I23" s="7">
        <f>0.57*D7*12</f>
        <v>10665.611999999999</v>
      </c>
    </row>
    <row r="24" spans="2:9">
      <c r="B24" s="15" t="s">
        <v>33</v>
      </c>
      <c r="C24" s="16"/>
      <c r="D24" s="16"/>
      <c r="E24" s="16"/>
      <c r="F24" s="16"/>
      <c r="G24" s="16"/>
      <c r="H24" s="17"/>
      <c r="I24" s="7">
        <f>D7*1.24</f>
        <v>1933.5319999999999</v>
      </c>
    </row>
    <row r="25" spans="2:9">
      <c r="B25" s="34" t="s">
        <v>34</v>
      </c>
      <c r="C25" s="34"/>
      <c r="D25" s="34"/>
      <c r="E25" s="34"/>
      <c r="F25" s="34"/>
      <c r="G25" s="34"/>
      <c r="H25" s="35"/>
      <c r="I25" s="7">
        <v>12553.88</v>
      </c>
    </row>
    <row r="26" spans="2:9">
      <c r="B26" s="34" t="s">
        <v>35</v>
      </c>
      <c r="C26" s="34"/>
      <c r="D26" s="34"/>
      <c r="E26" s="34"/>
      <c r="F26" s="34"/>
      <c r="G26" s="34"/>
      <c r="H26" s="17"/>
      <c r="I26" s="7">
        <v>24694.05</v>
      </c>
    </row>
    <row r="27" spans="2:9">
      <c r="B27" s="34" t="s">
        <v>36</v>
      </c>
      <c r="C27" s="34"/>
      <c r="D27" s="34"/>
      <c r="E27" s="34"/>
      <c r="F27" s="34"/>
      <c r="G27" s="34"/>
      <c r="H27" s="17"/>
      <c r="I27" s="7">
        <f>250*12</f>
        <v>3000</v>
      </c>
    </row>
    <row r="28" spans="2:9">
      <c r="B28" s="18" t="s">
        <v>20</v>
      </c>
      <c r="C28" s="18"/>
      <c r="D28" s="18"/>
      <c r="E28" s="18"/>
      <c r="F28" s="18"/>
      <c r="G28" s="18"/>
      <c r="H28" s="17"/>
      <c r="I28" s="7">
        <f>623.05/2</f>
        <v>311.52499999999998</v>
      </c>
    </row>
    <row r="29" spans="2:9">
      <c r="B29" s="34" t="s">
        <v>37</v>
      </c>
      <c r="C29" s="34"/>
      <c r="D29" s="34"/>
      <c r="E29" s="34"/>
      <c r="F29" s="34"/>
      <c r="G29" s="34"/>
      <c r="H29" s="17"/>
      <c r="I29" s="7">
        <v>861</v>
      </c>
    </row>
    <row r="30" spans="2:9">
      <c r="B30" s="1" t="s">
        <v>21</v>
      </c>
      <c r="I30" s="19">
        <f>I12*0.12</f>
        <v>38667.175199999991</v>
      </c>
    </row>
    <row r="31" spans="2:9">
      <c r="B31" s="1" t="s">
        <v>22</v>
      </c>
      <c r="I31" s="7">
        <f>I16*0.06</f>
        <v>17788.407600000002</v>
      </c>
    </row>
    <row r="32" spans="2:9">
      <c r="B32" s="1" t="s">
        <v>23</v>
      </c>
      <c r="I32" s="7">
        <f>(I17+I18)*0.02</f>
        <v>5809.4692000000005</v>
      </c>
    </row>
    <row r="33" spans="2:9">
      <c r="B33" s="1" t="s">
        <v>24</v>
      </c>
      <c r="I33" s="20">
        <f>I35+I36+I37</f>
        <v>6060.24</v>
      </c>
    </row>
    <row r="34" spans="2:9">
      <c r="B34" s="21" t="s">
        <v>25</v>
      </c>
      <c r="C34" s="21"/>
      <c r="D34" s="21"/>
      <c r="E34" s="21"/>
      <c r="F34" s="21"/>
      <c r="G34" s="21"/>
      <c r="H34" s="21"/>
      <c r="I34" s="25"/>
    </row>
    <row r="35" spans="2:9">
      <c r="B35" s="22">
        <v>1</v>
      </c>
      <c r="C35" s="29" t="s">
        <v>38</v>
      </c>
      <c r="D35" s="30"/>
      <c r="E35" s="30"/>
      <c r="F35" s="30"/>
      <c r="G35" s="30"/>
      <c r="H35" s="31"/>
      <c r="I35" s="23">
        <v>2080</v>
      </c>
    </row>
    <row r="36" spans="2:9">
      <c r="B36" s="22">
        <v>2</v>
      </c>
      <c r="C36" s="26" t="s">
        <v>26</v>
      </c>
      <c r="D36" s="27"/>
      <c r="E36" s="27"/>
      <c r="F36" s="27"/>
      <c r="G36" s="27"/>
      <c r="H36" s="28"/>
      <c r="I36" s="23">
        <f>28*120.67+278.48+235</f>
        <v>3892.2400000000002</v>
      </c>
    </row>
    <row r="37" spans="2:9">
      <c r="B37" s="22">
        <v>3</v>
      </c>
      <c r="C37" s="29" t="s">
        <v>39</v>
      </c>
      <c r="D37" s="30"/>
      <c r="E37" s="30"/>
      <c r="F37" s="30"/>
      <c r="G37" s="30"/>
      <c r="H37" s="31"/>
      <c r="I37" s="23">
        <f>11*8</f>
        <v>88</v>
      </c>
    </row>
    <row r="38" spans="2:9">
      <c r="I38" s="8"/>
    </row>
    <row r="39" spans="2:9">
      <c r="B39" s="1" t="s">
        <v>27</v>
      </c>
      <c r="I39" s="7">
        <f xml:space="preserve"> I9+I16-I20</f>
        <v>-167823.59659999996</v>
      </c>
    </row>
    <row r="40" spans="2:9">
      <c r="I40" s="7"/>
    </row>
    <row r="41" spans="2:9">
      <c r="B41" s="1" t="s">
        <v>28</v>
      </c>
      <c r="I41" s="7">
        <f>I12-I16+I10</f>
        <v>79750.929999999949</v>
      </c>
    </row>
    <row r="42" spans="2:9">
      <c r="B42" s="1" t="s">
        <v>29</v>
      </c>
      <c r="I42" s="8"/>
    </row>
    <row r="47" spans="2:9">
      <c r="B47" s="1" t="s">
        <v>30</v>
      </c>
    </row>
    <row r="48" spans="2:9">
      <c r="B48" s="1" t="s">
        <v>31</v>
      </c>
    </row>
  </sheetData>
  <mergeCells count="8">
    <mergeCell ref="C36:H36"/>
    <mergeCell ref="C37:H37"/>
    <mergeCell ref="H4:I4"/>
    <mergeCell ref="B25:H25"/>
    <mergeCell ref="B26:G26"/>
    <mergeCell ref="B27:G27"/>
    <mergeCell ref="B29:G29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Т,48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2015-06-04T07:25:06Z</dcterms:modified>
</cp:coreProperties>
</file>