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440" windowHeight="9270"/>
  </bookViews>
  <sheets>
    <sheet name="Т,6" sheetId="5" r:id="rId1"/>
  </sheets>
  <calcPr calcId="125725" refMode="R1C1"/>
</workbook>
</file>

<file path=xl/calcChain.xml><?xml version="1.0" encoding="utf-8"?>
<calcChain xmlns="http://schemas.openxmlformats.org/spreadsheetml/2006/main">
  <c r="I37" i="5"/>
  <c r="I36"/>
  <c r="I33"/>
  <c r="I31"/>
  <c r="I30"/>
  <c r="I26"/>
  <c r="I23"/>
  <c r="I22"/>
  <c r="I21"/>
  <c r="I18"/>
  <c r="I15"/>
  <c r="I14"/>
  <c r="I11"/>
  <c r="H15"/>
  <c r="I29"/>
  <c r="I20"/>
  <c r="I19"/>
  <c r="I39"/>
  <c r="I40"/>
  <c r="I28"/>
</calcChain>
</file>

<file path=xl/sharedStrings.xml><?xml version="1.0" encoding="utf-8"?>
<sst xmlns="http://schemas.openxmlformats.org/spreadsheetml/2006/main" count="41" uniqueCount="41">
  <si>
    <t>ОТЧЕТ</t>
  </si>
  <si>
    <t>ООО "УК "Радуга"</t>
  </si>
  <si>
    <t>о расходовании средств по объекту</t>
  </si>
  <si>
    <t xml:space="preserve">за период с 01.01.2013 по 31.12.2013  </t>
  </si>
  <si>
    <t xml:space="preserve">Площадь общая,м2 </t>
  </si>
  <si>
    <t>в рублях</t>
  </si>
  <si>
    <t>Остаток (+), перерасход (-) на 01.01.2013г.</t>
  </si>
  <si>
    <t>Долг за населением(+), переплата (-) на 01.01.2013г.</t>
  </si>
  <si>
    <t xml:space="preserve">Начислено населению, всего </t>
  </si>
  <si>
    <t xml:space="preserve">  начислено на содержание жилья</t>
  </si>
  <si>
    <t xml:space="preserve">  начислено на ремонт жилья</t>
  </si>
  <si>
    <t>Фактические доходы, всего</t>
  </si>
  <si>
    <t xml:space="preserve">  оплачено населением на содержание жилья</t>
  </si>
  <si>
    <t xml:space="preserve">  оплачено населением на ремонт жилья</t>
  </si>
  <si>
    <t>Расходы, всего</t>
  </si>
  <si>
    <t xml:space="preserve">  Расходы по обслуживанию жилого дома</t>
  </si>
  <si>
    <t xml:space="preserve">  оплата сл-сантехн., электрикам, уборщ. территории и лест.кл. с налогами </t>
  </si>
  <si>
    <t xml:space="preserve"> аварийное  обслуживание</t>
  </si>
  <si>
    <t>содержание информационных систем</t>
  </si>
  <si>
    <t>подготовка и оформление актов повторного допуска уз.т/э</t>
  </si>
  <si>
    <t>услуги по управлению многоквартирным домом</t>
  </si>
  <si>
    <t xml:space="preserve"> налоги ( УСН-6% от доходов)</t>
  </si>
  <si>
    <t xml:space="preserve"> комиссионные банка (за сбор платежей-2% от доходов)</t>
  </si>
  <si>
    <t>Ремонтные работы, всего</t>
  </si>
  <si>
    <t>в том числе:</t>
  </si>
  <si>
    <t>Замена эл.лампочек, СИЗ 3/4</t>
  </si>
  <si>
    <t>Остаток (+), перерасход (-) на 01.01.2014г.</t>
  </si>
  <si>
    <t>Долг за населением(+), переплата (-) на 01.01.2014г.</t>
  </si>
  <si>
    <t>( по содержанию и ремонту жилья)</t>
  </si>
  <si>
    <t>Исполнитель</t>
  </si>
  <si>
    <t>Желтухина О.В.</t>
  </si>
  <si>
    <t>м-н Топкинский,6</t>
  </si>
  <si>
    <t xml:space="preserve">  начислено за размещение оборудования ОАО "Ростелеком"</t>
  </si>
  <si>
    <t xml:space="preserve">  оплачено за размещение оборудования ОАО "Ростелеком"</t>
  </si>
  <si>
    <t>благоустройство:част. очистка крыш от снежных надувов и наледи</t>
  </si>
  <si>
    <t>благоустройство:очистка снега придомовой территории</t>
  </si>
  <si>
    <t>биллинговое обслуживание приборов учета</t>
  </si>
  <si>
    <t>Установка вентилей шар. d15,20, манометра, термометра</t>
  </si>
  <si>
    <t>Ремонт домофонного оборудования 2п.</t>
  </si>
  <si>
    <t>Ремонт межпанельных швов (кв.18,19,21,24,28,30- 103 п.м.)</t>
  </si>
  <si>
    <t>Установка шарового крана d 50</t>
  </si>
</sst>
</file>

<file path=xl/styles.xml><?xml version="1.0" encoding="utf-8"?>
<styleSheet xmlns="http://schemas.openxmlformats.org/spreadsheetml/2006/main">
  <numFmts count="1">
    <numFmt numFmtId="164" formatCode="0.0"/>
  </numFmts>
  <fonts count="9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Arial Cyr"/>
      <charset val="204"/>
    </font>
    <font>
      <i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5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2" fillId="0" borderId="0" xfId="1" applyFont="1"/>
    <xf numFmtId="0" fontId="3" fillId="0" borderId="0" xfId="1" applyFont="1"/>
    <xf numFmtId="0" fontId="4" fillId="0" borderId="0" xfId="1" applyFont="1"/>
    <xf numFmtId="0" fontId="2" fillId="0" borderId="0" xfId="1" applyFont="1" applyFill="1" applyBorder="1"/>
    <xf numFmtId="0" fontId="2" fillId="0" borderId="0" xfId="1" applyFont="1" applyFill="1"/>
    <xf numFmtId="0" fontId="2" fillId="0" borderId="0" xfId="1" applyFont="1" applyAlignment="1">
      <alignment horizontal="right"/>
    </xf>
    <xf numFmtId="4" fontId="2" fillId="0" borderId="1" xfId="1" applyNumberFormat="1" applyFont="1" applyBorder="1"/>
    <xf numFmtId="4" fontId="2" fillId="0" borderId="0" xfId="1" applyNumberFormat="1" applyFont="1"/>
    <xf numFmtId="0" fontId="5" fillId="0" borderId="0" xfId="1" applyFont="1"/>
    <xf numFmtId="0" fontId="2" fillId="0" borderId="0" xfId="1" applyFont="1" applyBorder="1"/>
    <xf numFmtId="4" fontId="4" fillId="0" borderId="2" xfId="1" applyNumberFormat="1" applyFont="1" applyBorder="1"/>
    <xf numFmtId="4" fontId="2" fillId="0" borderId="0" xfId="1" applyNumberFormat="1" applyFont="1" applyBorder="1"/>
    <xf numFmtId="164" fontId="2" fillId="0" borderId="0" xfId="1" applyNumberFormat="1" applyFont="1"/>
    <xf numFmtId="0" fontId="6" fillId="0" borderId="0" xfId="1" applyFont="1"/>
    <xf numFmtId="0" fontId="2" fillId="0" borderId="0" xfId="1" applyFont="1" applyAlignment="1"/>
    <xf numFmtId="0" fontId="7" fillId="0" borderId="0" xfId="1" applyFont="1" applyAlignment="1"/>
    <xf numFmtId="0" fontId="7" fillId="0" borderId="0" xfId="1" applyFont="1" applyBorder="1" applyAlignment="1"/>
    <xf numFmtId="0" fontId="2" fillId="0" borderId="0" xfId="1" applyFont="1" applyBorder="1" applyAlignment="1"/>
    <xf numFmtId="4" fontId="2" fillId="0" borderId="1" xfId="1" applyNumberFormat="1" applyFont="1" applyFill="1" applyBorder="1"/>
    <xf numFmtId="4" fontId="2" fillId="2" borderId="1" xfId="1" applyNumberFormat="1" applyFont="1" applyFill="1" applyBorder="1"/>
    <xf numFmtId="0" fontId="8" fillId="0" borderId="1" xfId="1" applyFont="1" applyBorder="1"/>
    <xf numFmtId="4" fontId="8" fillId="0" borderId="1" xfId="1" applyNumberFormat="1" applyFont="1" applyBorder="1"/>
    <xf numFmtId="4" fontId="2" fillId="0" borderId="0" xfId="1" applyNumberFormat="1" applyFont="1" applyFill="1" applyBorder="1"/>
    <xf numFmtId="0" fontId="8" fillId="0" borderId="3" xfId="1" applyFont="1" applyBorder="1" applyAlignment="1">
      <alignment wrapText="1"/>
    </xf>
    <xf numFmtId="0" fontId="1" fillId="0" borderId="4" xfId="1" applyBorder="1" applyAlignment="1">
      <alignment wrapText="1"/>
    </xf>
    <xf numFmtId="0" fontId="1" fillId="0" borderId="5" xfId="1" applyBorder="1" applyAlignment="1">
      <alignment wrapText="1"/>
    </xf>
    <xf numFmtId="0" fontId="8" fillId="0" borderId="4" xfId="1" applyFont="1" applyBorder="1" applyAlignment="1">
      <alignment wrapText="1"/>
    </xf>
    <xf numFmtId="0" fontId="8" fillId="0" borderId="5" xfId="1" applyFont="1" applyBorder="1" applyAlignment="1">
      <alignment wrapText="1"/>
    </xf>
    <xf numFmtId="0" fontId="8" fillId="0" borderId="3" xfId="1" applyFont="1" applyBorder="1" applyAlignment="1"/>
    <xf numFmtId="0" fontId="8" fillId="0" borderId="4" xfId="1" applyFont="1" applyBorder="1" applyAlignment="1"/>
    <xf numFmtId="0" fontId="8" fillId="0" borderId="5" xfId="1" applyFont="1" applyBorder="1" applyAlignment="1"/>
    <xf numFmtId="0" fontId="4" fillId="3" borderId="3" xfId="1" applyFont="1" applyFill="1" applyBorder="1" applyAlignment="1"/>
    <xf numFmtId="0" fontId="4" fillId="3" borderId="5" xfId="1" applyFont="1" applyFill="1" applyBorder="1" applyAlignment="1"/>
    <xf numFmtId="0" fontId="2" fillId="0" borderId="0" xfId="1" applyFont="1" applyBorder="1" applyAlignment="1"/>
    <xf numFmtId="0" fontId="1" fillId="0" borderId="0" xfId="1" applyFont="1" applyBorder="1" applyAlignment="1"/>
    <xf numFmtId="0" fontId="1" fillId="0" borderId="6" xfId="1" applyBorder="1" applyAlignment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34"/>
  </sheetPr>
  <dimension ref="B2:I50"/>
  <sheetViews>
    <sheetView tabSelected="1" workbookViewId="0">
      <selection activeCell="L36" sqref="L36"/>
    </sheetView>
  </sheetViews>
  <sheetFormatPr defaultRowHeight="15.75"/>
  <cols>
    <col min="1" max="1" width="11" style="1" customWidth="1"/>
    <col min="2" max="2" width="6" style="1" customWidth="1"/>
    <col min="3" max="3" width="10.5703125" style="1" customWidth="1"/>
    <col min="4" max="7" width="9.140625" style="1"/>
    <col min="8" max="8" width="14" style="1" customWidth="1"/>
    <col min="9" max="9" width="15.140625" style="1" customWidth="1"/>
    <col min="10" max="16384" width="9.140625" style="1"/>
  </cols>
  <sheetData>
    <row r="2" spans="2:9" ht="18.75">
      <c r="D2" s="2" t="s">
        <v>0</v>
      </c>
      <c r="H2" s="1" t="s">
        <v>1</v>
      </c>
    </row>
    <row r="3" spans="2:9">
      <c r="C3" s="3" t="s">
        <v>2</v>
      </c>
      <c r="D3" s="3"/>
      <c r="E3" s="3"/>
      <c r="F3" s="3"/>
      <c r="G3" s="4"/>
      <c r="H3" s="32" t="s">
        <v>31</v>
      </c>
      <c r="I3" s="33"/>
    </row>
    <row r="4" spans="2:9">
      <c r="C4" s="3" t="s">
        <v>3</v>
      </c>
      <c r="D4" s="3"/>
      <c r="E4" s="3"/>
      <c r="F4" s="3"/>
    </row>
    <row r="5" spans="2:9">
      <c r="H5" s="5"/>
    </row>
    <row r="6" spans="2:9">
      <c r="B6" s="1" t="s">
        <v>4</v>
      </c>
      <c r="D6" s="1">
        <v>1379</v>
      </c>
    </row>
    <row r="7" spans="2:9">
      <c r="I7" s="6" t="s">
        <v>5</v>
      </c>
    </row>
    <row r="8" spans="2:9">
      <c r="B8" s="1" t="s">
        <v>6</v>
      </c>
      <c r="I8" s="7">
        <v>-158448.296</v>
      </c>
    </row>
    <row r="9" spans="2:9">
      <c r="B9" s="1" t="s">
        <v>7</v>
      </c>
      <c r="I9" s="7">
        <v>28356.62</v>
      </c>
    </row>
    <row r="10" spans="2:9" ht="16.5" thickBot="1">
      <c r="I10" s="8"/>
    </row>
    <row r="11" spans="2:9" ht="19.5" thickBot="1">
      <c r="B11" s="2" t="s">
        <v>8</v>
      </c>
      <c r="C11" s="2"/>
      <c r="D11" s="2"/>
      <c r="E11" s="9"/>
      <c r="F11" s="10"/>
      <c r="G11" s="10"/>
      <c r="I11" s="11">
        <f>I12+I13+I14</f>
        <v>285661.74</v>
      </c>
    </row>
    <row r="12" spans="2:9">
      <c r="B12" s="1" t="s">
        <v>9</v>
      </c>
      <c r="I12" s="12">
        <v>192950.1</v>
      </c>
    </row>
    <row r="13" spans="2:9">
      <c r="B13" s="1" t="s">
        <v>10</v>
      </c>
      <c r="I13" s="12">
        <v>86711.64</v>
      </c>
    </row>
    <row r="14" spans="2:9" ht="16.5" thickBot="1">
      <c r="B14" s="1" t="s">
        <v>32</v>
      </c>
      <c r="I14" s="8">
        <f>500*12</f>
        <v>6000</v>
      </c>
    </row>
    <row r="15" spans="2:9" ht="19.5" thickBot="1">
      <c r="B15" s="2" t="s">
        <v>11</v>
      </c>
      <c r="C15" s="2"/>
      <c r="D15" s="2"/>
      <c r="E15" s="9"/>
      <c r="H15" s="13">
        <f>I15/I11*100</f>
        <v>93.309748095772292</v>
      </c>
      <c r="I15" s="11">
        <f>I17+I16+I18</f>
        <v>266550.25</v>
      </c>
    </row>
    <row r="16" spans="2:9">
      <c r="B16" s="1" t="s">
        <v>12</v>
      </c>
      <c r="I16" s="8">
        <v>177646.69</v>
      </c>
    </row>
    <row r="17" spans="2:9">
      <c r="B17" s="1" t="s">
        <v>13</v>
      </c>
      <c r="I17" s="8">
        <v>82903.56</v>
      </c>
    </row>
    <row r="18" spans="2:9" ht="16.5" thickBot="1">
      <c r="B18" s="1" t="s">
        <v>33</v>
      </c>
      <c r="I18" s="8">
        <f>500*12</f>
        <v>6000</v>
      </c>
    </row>
    <row r="19" spans="2:9" ht="16.5" thickBot="1">
      <c r="B19" s="3" t="s">
        <v>14</v>
      </c>
      <c r="I19" s="11">
        <f>I20+I31</f>
        <v>295291.2488</v>
      </c>
    </row>
    <row r="20" spans="2:9">
      <c r="B20" s="1" t="s">
        <v>15</v>
      </c>
      <c r="I20" s="8">
        <f>I21+I22+I23+I24+I25+I26+I27+I28+I29+I30</f>
        <v>211772.98879999999</v>
      </c>
    </row>
    <row r="21" spans="2:9">
      <c r="B21" s="14" t="s">
        <v>16</v>
      </c>
      <c r="I21" s="7">
        <f>8630.31*12</f>
        <v>103563.72</v>
      </c>
    </row>
    <row r="22" spans="2:9">
      <c r="B22" s="1" t="s">
        <v>17</v>
      </c>
      <c r="I22" s="7">
        <f>0.57*D6*12</f>
        <v>9432.36</v>
      </c>
    </row>
    <row r="23" spans="2:9">
      <c r="B23" s="15" t="s">
        <v>18</v>
      </c>
      <c r="C23" s="16"/>
      <c r="D23" s="16"/>
      <c r="E23" s="16"/>
      <c r="F23" s="16"/>
      <c r="G23" s="16"/>
      <c r="H23" s="17"/>
      <c r="I23" s="7">
        <f>D6*1.24</f>
        <v>1709.96</v>
      </c>
    </row>
    <row r="24" spans="2:9">
      <c r="B24" s="34" t="s">
        <v>34</v>
      </c>
      <c r="C24" s="34"/>
      <c r="D24" s="34"/>
      <c r="E24" s="34"/>
      <c r="F24" s="34"/>
      <c r="G24" s="34"/>
      <c r="H24" s="35"/>
      <c r="I24" s="7">
        <v>7303.13</v>
      </c>
    </row>
    <row r="25" spans="2:9">
      <c r="B25" s="34" t="s">
        <v>35</v>
      </c>
      <c r="C25" s="34"/>
      <c r="D25" s="34"/>
      <c r="E25" s="34"/>
      <c r="F25" s="34"/>
      <c r="G25" s="34"/>
      <c r="H25" s="36"/>
      <c r="I25" s="7">
        <v>27657.34</v>
      </c>
    </row>
    <row r="26" spans="2:9">
      <c r="B26" s="34" t="s">
        <v>36</v>
      </c>
      <c r="C26" s="34"/>
      <c r="D26" s="34"/>
      <c r="E26" s="34"/>
      <c r="F26" s="34"/>
      <c r="G26" s="34"/>
      <c r="H26" s="17"/>
      <c r="I26" s="7">
        <f>500*12</f>
        <v>6000</v>
      </c>
    </row>
    <row r="27" spans="2:9">
      <c r="B27" s="18" t="s">
        <v>19</v>
      </c>
      <c r="C27" s="18"/>
      <c r="D27" s="18"/>
      <c r="E27" s="18"/>
      <c r="F27" s="18"/>
      <c r="G27" s="18"/>
      <c r="H27" s="17"/>
      <c r="I27" s="7">
        <v>623.04999999999995</v>
      </c>
    </row>
    <row r="28" spans="2:9">
      <c r="B28" s="1" t="s">
        <v>20</v>
      </c>
      <c r="I28" s="19">
        <f>I11*0.12</f>
        <v>34279.408799999997</v>
      </c>
    </row>
    <row r="29" spans="2:9">
      <c r="B29" s="1" t="s">
        <v>21</v>
      </c>
      <c r="I29" s="7">
        <f>I15*0.06</f>
        <v>15993.014999999999</v>
      </c>
    </row>
    <row r="30" spans="2:9">
      <c r="B30" s="1" t="s">
        <v>22</v>
      </c>
      <c r="I30" s="7">
        <f>(I16+I17)*0.02</f>
        <v>5211.0050000000001</v>
      </c>
    </row>
    <row r="31" spans="2:9">
      <c r="B31" s="1" t="s">
        <v>23</v>
      </c>
      <c r="I31" s="20">
        <f>I33+I34+I35+I36+I37</f>
        <v>83518.259999999995</v>
      </c>
    </row>
    <row r="32" spans="2:9">
      <c r="B32" s="1" t="s">
        <v>24</v>
      </c>
      <c r="I32" s="23"/>
    </row>
    <row r="33" spans="2:9">
      <c r="B33" s="21">
        <v>1</v>
      </c>
      <c r="C33" s="24" t="s">
        <v>37</v>
      </c>
      <c r="D33" s="27"/>
      <c r="E33" s="27"/>
      <c r="F33" s="27"/>
      <c r="G33" s="27"/>
      <c r="H33" s="28"/>
      <c r="I33" s="22">
        <f>12*120.67+6*85.18</f>
        <v>1959.12</v>
      </c>
    </row>
    <row r="34" spans="2:9">
      <c r="B34" s="21">
        <v>2</v>
      </c>
      <c r="C34" s="24" t="s">
        <v>38</v>
      </c>
      <c r="D34" s="25"/>
      <c r="E34" s="25"/>
      <c r="F34" s="25"/>
      <c r="G34" s="25"/>
      <c r="H34" s="26"/>
      <c r="I34" s="22">
        <v>1900</v>
      </c>
    </row>
    <row r="35" spans="2:9">
      <c r="B35" s="21">
        <v>3</v>
      </c>
      <c r="C35" s="24" t="s">
        <v>39</v>
      </c>
      <c r="D35" s="25"/>
      <c r="E35" s="25"/>
      <c r="F35" s="25"/>
      <c r="G35" s="25"/>
      <c r="H35" s="26"/>
      <c r="I35" s="22">
        <v>77535.44</v>
      </c>
    </row>
    <row r="36" spans="2:9">
      <c r="B36" s="21">
        <v>4</v>
      </c>
      <c r="C36" s="24" t="s">
        <v>40</v>
      </c>
      <c r="D36" s="27"/>
      <c r="E36" s="27"/>
      <c r="F36" s="27"/>
      <c r="G36" s="27"/>
      <c r="H36" s="28"/>
      <c r="I36" s="22">
        <f>1795</f>
        <v>1795</v>
      </c>
    </row>
    <row r="37" spans="2:9">
      <c r="B37" s="21">
        <v>5</v>
      </c>
      <c r="C37" s="29" t="s">
        <v>25</v>
      </c>
      <c r="D37" s="30"/>
      <c r="E37" s="30"/>
      <c r="F37" s="30"/>
      <c r="G37" s="30"/>
      <c r="H37" s="31"/>
      <c r="I37" s="22">
        <f>23*8+24.5+2.6*2+115</f>
        <v>328.7</v>
      </c>
    </row>
    <row r="38" spans="2:9">
      <c r="I38" s="8"/>
    </row>
    <row r="39" spans="2:9">
      <c r="B39" s="1" t="s">
        <v>26</v>
      </c>
      <c r="I39" s="7">
        <f xml:space="preserve"> I8+I15-I19</f>
        <v>-187189.2948</v>
      </c>
    </row>
    <row r="40" spans="2:9">
      <c r="B40" s="1" t="s">
        <v>27</v>
      </c>
      <c r="I40" s="7">
        <f>I11-I15+I9</f>
        <v>47468.109999999986</v>
      </c>
    </row>
    <row r="41" spans="2:9">
      <c r="B41" s="1" t="s">
        <v>28</v>
      </c>
      <c r="I41" s="8"/>
    </row>
    <row r="42" spans="2:9">
      <c r="I42" s="8"/>
    </row>
    <row r="43" spans="2:9">
      <c r="I43" s="8"/>
    </row>
    <row r="44" spans="2:9">
      <c r="I44" s="8"/>
    </row>
    <row r="45" spans="2:9">
      <c r="I45" s="8"/>
    </row>
    <row r="49" spans="2:2">
      <c r="B49" s="1" t="s">
        <v>29</v>
      </c>
    </row>
    <row r="50" spans="2:2">
      <c r="B50" s="1" t="s">
        <v>30</v>
      </c>
    </row>
  </sheetData>
  <mergeCells count="9">
    <mergeCell ref="C35:H35"/>
    <mergeCell ref="C36:H36"/>
    <mergeCell ref="C37:H37"/>
    <mergeCell ref="H3:I3"/>
    <mergeCell ref="B24:H24"/>
    <mergeCell ref="B25:H25"/>
    <mergeCell ref="B26:G26"/>
    <mergeCell ref="C33:H33"/>
    <mergeCell ref="C34:H34"/>
  </mergeCells>
  <phoneticPr fontId="0" type="noConversion"/>
  <pageMargins left="0.19685039370078741" right="0" top="0" bottom="0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Т,6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Andrey</dc:creator>
  <cp:lastModifiedBy>user</cp:lastModifiedBy>
  <dcterms:created xsi:type="dcterms:W3CDTF">2014-04-14T11:38:24Z</dcterms:created>
  <dcterms:modified xsi:type="dcterms:W3CDTF">2014-04-15T02:03:30Z</dcterms:modified>
</cp:coreProperties>
</file>