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440" windowHeight="9270"/>
  </bookViews>
  <sheets>
    <sheet name="Т,64" sheetId="5" r:id="rId1"/>
  </sheets>
  <calcPr calcId="125725" refMode="R1C1"/>
</workbook>
</file>

<file path=xl/calcChain.xml><?xml version="1.0" encoding="utf-8"?>
<calcChain xmlns="http://schemas.openxmlformats.org/spreadsheetml/2006/main">
  <c r="I39" i="5"/>
  <c r="I38"/>
  <c r="I32"/>
  <c r="I31"/>
  <c r="I30"/>
  <c r="I28"/>
  <c r="I25"/>
  <c r="I24"/>
  <c r="I23"/>
  <c r="I22"/>
  <c r="I21"/>
  <c r="I15"/>
  <c r="I14"/>
  <c r="I11"/>
  <c r="I42"/>
  <c r="I44"/>
  <c r="I29"/>
  <c r="I20"/>
  <c r="I19"/>
  <c r="I41"/>
  <c r="H15"/>
</calcChain>
</file>

<file path=xl/sharedStrings.xml><?xml version="1.0" encoding="utf-8"?>
<sst xmlns="http://schemas.openxmlformats.org/spreadsheetml/2006/main" count="45" uniqueCount="45">
  <si>
    <t>ОТЧЕТ</t>
  </si>
  <si>
    <t>ООО "УК "Радуга"</t>
  </si>
  <si>
    <t>о расходовании средств по объекту</t>
  </si>
  <si>
    <t xml:space="preserve">Площадь общая,м2 </t>
  </si>
  <si>
    <t>в рублях</t>
  </si>
  <si>
    <t>Остаток (+), перерасход (-) на 01.01.2013г.</t>
  </si>
  <si>
    <t>Долг за населением(+), переплата (-) на 01.01.2013г.</t>
  </si>
  <si>
    <t xml:space="preserve">  начислено на содержание жилья</t>
  </si>
  <si>
    <t xml:space="preserve">  начислено на ремонт жилья</t>
  </si>
  <si>
    <t xml:space="preserve">  Начислено за размещение оборудования ОАО "Ростелеком"</t>
  </si>
  <si>
    <t>Фактические доходы, всего</t>
  </si>
  <si>
    <t xml:space="preserve">  оплачено населением на содержание жилья</t>
  </si>
  <si>
    <t xml:space="preserve">  оплачено населением на ремонт жилья</t>
  </si>
  <si>
    <t xml:space="preserve">  Оплачено за размещение оборудования ОАО "Ростелеком"</t>
  </si>
  <si>
    <t>Расходы, всего</t>
  </si>
  <si>
    <t xml:space="preserve">  Расходы по обслуживанию жилого дома</t>
  </si>
  <si>
    <t xml:space="preserve">  оплата сл-сантехн., электрикам, уборщ. территории и лест.кл. с налогами </t>
  </si>
  <si>
    <t xml:space="preserve"> аварийное  обслуживание</t>
  </si>
  <si>
    <t>содержание информационных систем</t>
  </si>
  <si>
    <t>услуги по управлению многоквартирным домом</t>
  </si>
  <si>
    <t xml:space="preserve"> налоги ( УСН-6% от доходов)</t>
  </si>
  <si>
    <t xml:space="preserve"> комиссионные банка (за сбор платежей-2% от доходов)</t>
  </si>
  <si>
    <t>Ремонтные работы, всего</t>
  </si>
  <si>
    <t>в том числе:</t>
  </si>
  <si>
    <t>Установка вентилей шар. d20, манометра, термометра</t>
  </si>
  <si>
    <t>Остаток (+), перерасход (-) на 01.01.2014г.</t>
  </si>
  <si>
    <t>Долг за населением(+), переплата (-) на 01.01.2014г.</t>
  </si>
  <si>
    <t>( по содержанию и ремонту жилья)</t>
  </si>
  <si>
    <t>Исполнитель</t>
  </si>
  <si>
    <t>Желтухина О.В.</t>
  </si>
  <si>
    <t>м-н Топкинский,64</t>
  </si>
  <si>
    <t xml:space="preserve">за период с 01.01.2013 по 31.12.2013 </t>
  </si>
  <si>
    <t xml:space="preserve">Начислено, всего </t>
  </si>
  <si>
    <t xml:space="preserve"> по договору на вывоз твердых бытовых отходов </t>
  </si>
  <si>
    <t>по договору на обслуживание лифта</t>
  </si>
  <si>
    <t>благоустройство:очистка снега придомовой территории</t>
  </si>
  <si>
    <t>благоустройство:очистка крыш от снега</t>
  </si>
  <si>
    <t>биллинговое обслуживание приборов учета</t>
  </si>
  <si>
    <t>Ремонт насоса</t>
  </si>
  <si>
    <t>Ремонт подъезда</t>
  </si>
  <si>
    <t>Установка металлической двери</t>
  </si>
  <si>
    <t>Инфракрасная защита в лифте</t>
  </si>
  <si>
    <t>Замена эл.лампочек</t>
  </si>
  <si>
    <t>Долг за населением по коммунальным услугам  на 01.01.2014г.</t>
  </si>
  <si>
    <t>Всего долг за населением на  01.01.2014г.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</si>
</sst>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2" fillId="0" borderId="0" xfId="1" applyFont="1" applyFill="1" applyBorder="1"/>
    <xf numFmtId="0" fontId="2" fillId="0" borderId="0" xfId="1" applyFont="1" applyFill="1"/>
    <xf numFmtId="0" fontId="2" fillId="0" borderId="0" xfId="1" applyFont="1" applyAlignment="1">
      <alignment horizontal="right"/>
    </xf>
    <xf numFmtId="4" fontId="2" fillId="0" borderId="1" xfId="1" applyNumberFormat="1" applyFont="1" applyBorder="1"/>
    <xf numFmtId="4" fontId="2" fillId="0" borderId="0" xfId="1" applyNumberFormat="1" applyFont="1"/>
    <xf numFmtId="0" fontId="5" fillId="0" borderId="0" xfId="1" applyFont="1"/>
    <xf numFmtId="0" fontId="2" fillId="0" borderId="0" xfId="1" applyFont="1" applyBorder="1"/>
    <xf numFmtId="4" fontId="4" fillId="0" borderId="2" xfId="1" applyNumberFormat="1" applyFont="1" applyBorder="1"/>
    <xf numFmtId="2" fontId="2" fillId="0" borderId="0" xfId="1" applyNumberFormat="1" applyFont="1"/>
    <xf numFmtId="4" fontId="2" fillId="0" borderId="0" xfId="1" applyNumberFormat="1" applyFont="1" applyBorder="1"/>
    <xf numFmtId="164" fontId="2" fillId="0" borderId="0" xfId="1" applyNumberFormat="1" applyFont="1"/>
    <xf numFmtId="0" fontId="6" fillId="0" borderId="0" xfId="1" applyFont="1"/>
    <xf numFmtId="0" fontId="2" fillId="0" borderId="0" xfId="1" applyFont="1" applyAlignment="1"/>
    <xf numFmtId="0" fontId="7" fillId="0" borderId="0" xfId="1" applyFont="1" applyAlignment="1"/>
    <xf numFmtId="0" fontId="7" fillId="0" borderId="0" xfId="1" applyFont="1" applyBorder="1" applyAlignment="1"/>
    <xf numFmtId="4" fontId="2" fillId="0" borderId="1" xfId="1" applyNumberFormat="1" applyFont="1" applyFill="1" applyBorder="1"/>
    <xf numFmtId="4" fontId="2" fillId="2" borderId="1" xfId="1" applyNumberFormat="1" applyFont="1" applyFill="1" applyBorder="1"/>
    <xf numFmtId="0" fontId="8" fillId="0" borderId="0" xfId="1" applyFont="1"/>
    <xf numFmtId="4" fontId="2" fillId="0" borderId="0" xfId="1" applyNumberFormat="1" applyFont="1" applyFill="1"/>
    <xf numFmtId="0" fontId="8" fillId="0" borderId="1" xfId="1" applyFont="1" applyBorder="1"/>
    <xf numFmtId="4" fontId="8" fillId="0" borderId="1" xfId="1" applyNumberFormat="1" applyFont="1" applyBorder="1"/>
    <xf numFmtId="0" fontId="8" fillId="0" borderId="0" xfId="1" applyFont="1" applyBorder="1" applyAlignment="1"/>
    <xf numFmtId="2" fontId="9" fillId="0" borderId="0" xfId="1" applyNumberFormat="1" applyFont="1"/>
    <xf numFmtId="4" fontId="8" fillId="0" borderId="0" xfId="1" applyNumberFormat="1" applyFont="1"/>
    <xf numFmtId="0" fontId="8" fillId="0" borderId="3" xfId="1" applyFont="1" applyBorder="1" applyAlignment="1"/>
    <xf numFmtId="0" fontId="8" fillId="0" borderId="4" xfId="1" applyFont="1" applyBorder="1" applyAlignment="1"/>
    <xf numFmtId="0" fontId="8" fillId="0" borderId="5" xfId="1" applyFont="1" applyBorder="1" applyAlignment="1"/>
    <xf numFmtId="0" fontId="8" fillId="0" borderId="3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8" fillId="0" borderId="5" xfId="1" applyFont="1" applyBorder="1" applyAlignment="1">
      <alignment wrapText="1"/>
    </xf>
    <xf numFmtId="0" fontId="4" fillId="3" borderId="3" xfId="1" applyFont="1" applyFill="1" applyBorder="1" applyAlignment="1"/>
    <xf numFmtId="0" fontId="4" fillId="3" borderId="5" xfId="1" applyFont="1" applyFill="1" applyBorder="1" applyAlignment="1"/>
    <xf numFmtId="0" fontId="2" fillId="0" borderId="0" xfId="1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B2:I50"/>
  <sheetViews>
    <sheetView tabSelected="1" workbookViewId="0">
      <selection activeCell="H7" sqref="H7"/>
    </sheetView>
  </sheetViews>
  <sheetFormatPr defaultRowHeight="15.75"/>
  <cols>
    <col min="1" max="1" width="11.7109375" style="1" customWidth="1"/>
    <col min="2" max="2" width="9.42578125" style="1" customWidth="1"/>
    <col min="3" max="7" width="9.140625" style="1"/>
    <col min="8" max="8" width="12.5703125" style="1" customWidth="1"/>
    <col min="9" max="9" width="15.140625" style="1" customWidth="1"/>
    <col min="10" max="16384" width="9.140625" style="1"/>
  </cols>
  <sheetData>
    <row r="2" spans="2:9" ht="18.75">
      <c r="D2" s="2" t="s">
        <v>0</v>
      </c>
      <c r="H2" s="1" t="s">
        <v>1</v>
      </c>
    </row>
    <row r="3" spans="2:9">
      <c r="C3" s="3" t="s">
        <v>2</v>
      </c>
      <c r="D3" s="3"/>
      <c r="E3" s="3"/>
      <c r="F3" s="3"/>
      <c r="G3" s="4"/>
      <c r="H3" s="34" t="s">
        <v>30</v>
      </c>
      <c r="I3" s="35"/>
    </row>
    <row r="4" spans="2:9">
      <c r="C4" s="3" t="s">
        <v>31</v>
      </c>
      <c r="D4" s="3"/>
      <c r="E4" s="3"/>
      <c r="F4" s="3"/>
    </row>
    <row r="5" spans="2:9">
      <c r="H5" s="5"/>
    </row>
    <row r="6" spans="2:9">
      <c r="B6" s="1" t="s">
        <v>3</v>
      </c>
      <c r="D6" s="1">
        <v>2453.8000000000002</v>
      </c>
    </row>
    <row r="7" spans="2:9">
      <c r="I7" s="6" t="s">
        <v>4</v>
      </c>
    </row>
    <row r="8" spans="2:9">
      <c r="B8" s="1" t="s">
        <v>5</v>
      </c>
      <c r="I8" s="7">
        <v>-2668.3080000000773</v>
      </c>
    </row>
    <row r="9" spans="2:9">
      <c r="B9" s="1" t="s">
        <v>6</v>
      </c>
      <c r="I9" s="7">
        <v>68043.79999999993</v>
      </c>
    </row>
    <row r="10" spans="2:9" ht="16.5" thickBot="1">
      <c r="I10" s="8"/>
    </row>
    <row r="11" spans="2:9" ht="19.5" thickBot="1">
      <c r="B11" s="2" t="s">
        <v>32</v>
      </c>
      <c r="C11" s="2"/>
      <c r="D11" s="2"/>
      <c r="E11" s="9"/>
      <c r="F11" s="10"/>
      <c r="G11" s="10"/>
      <c r="I11" s="11">
        <f>I12+I13+I14</f>
        <v>620382.29999999993</v>
      </c>
    </row>
    <row r="12" spans="2:9">
      <c r="B12" s="1" t="s">
        <v>7</v>
      </c>
      <c r="H12" s="26"/>
      <c r="I12" s="13">
        <v>468332.22</v>
      </c>
    </row>
    <row r="13" spans="2:9">
      <c r="B13" s="1" t="s">
        <v>8</v>
      </c>
      <c r="H13" s="12"/>
      <c r="I13" s="13">
        <v>146050.07999999999</v>
      </c>
    </row>
    <row r="14" spans="2:9" ht="16.5" thickBot="1">
      <c r="B14" s="1" t="s">
        <v>9</v>
      </c>
      <c r="I14" s="8">
        <f>500*12</f>
        <v>6000</v>
      </c>
    </row>
    <row r="15" spans="2:9" ht="19.5" thickBot="1">
      <c r="B15" s="2" t="s">
        <v>10</v>
      </c>
      <c r="C15" s="2"/>
      <c r="D15" s="2"/>
      <c r="E15" s="9"/>
      <c r="H15" s="14">
        <f>I15/I11*100</f>
        <v>97.796531267897237</v>
      </c>
      <c r="I15" s="11">
        <f>I17+I16+I18</f>
        <v>606712.37</v>
      </c>
    </row>
    <row r="16" spans="2:9">
      <c r="B16" s="1" t="s">
        <v>11</v>
      </c>
      <c r="I16" s="8">
        <v>458205.92</v>
      </c>
    </row>
    <row r="17" spans="2:9">
      <c r="B17" s="1" t="s">
        <v>12</v>
      </c>
      <c r="I17" s="8">
        <v>142506.45000000001</v>
      </c>
    </row>
    <row r="18" spans="2:9" ht="16.5" thickBot="1">
      <c r="B18" s="1" t="s">
        <v>13</v>
      </c>
      <c r="I18" s="8">
        <v>6000</v>
      </c>
    </row>
    <row r="19" spans="2:9" ht="16.5" thickBot="1">
      <c r="B19" s="3" t="s">
        <v>14</v>
      </c>
      <c r="I19" s="11">
        <f>I20+I32</f>
        <v>819109.8115999999</v>
      </c>
    </row>
    <row r="20" spans="2:9">
      <c r="B20" s="1" t="s">
        <v>15</v>
      </c>
      <c r="I20" s="8">
        <f>I21+I22+I23+I24+I25+I26+I27+I28+I29+I30+I31</f>
        <v>558695.70159999991</v>
      </c>
    </row>
    <row r="21" spans="2:9">
      <c r="B21" s="15" t="s">
        <v>16</v>
      </c>
      <c r="I21" s="7">
        <f>15961.99*12</f>
        <v>191543.88</v>
      </c>
    </row>
    <row r="22" spans="2:9">
      <c r="B22" s="1" t="s">
        <v>33</v>
      </c>
      <c r="I22" s="7">
        <f>D6*1.56*6+D6*2.11+D6*2.18*5</f>
        <v>54891.506000000008</v>
      </c>
    </row>
    <row r="23" spans="2:9">
      <c r="B23" s="1" t="s">
        <v>34</v>
      </c>
      <c r="I23" s="7">
        <f>3.41*D6*12</f>
        <v>100409.49600000001</v>
      </c>
    </row>
    <row r="24" spans="2:9">
      <c r="B24" s="1" t="s">
        <v>17</v>
      </c>
      <c r="I24" s="7">
        <f>0.57*D6*12</f>
        <v>16783.991999999998</v>
      </c>
    </row>
    <row r="25" spans="2:9">
      <c r="B25" s="16" t="s">
        <v>18</v>
      </c>
      <c r="C25" s="17"/>
      <c r="D25" s="17"/>
      <c r="E25" s="17"/>
      <c r="F25" s="17"/>
      <c r="G25" s="17"/>
      <c r="H25" s="18"/>
      <c r="I25" s="7">
        <f>D6*1.24</f>
        <v>3042.712</v>
      </c>
    </row>
    <row r="26" spans="2:9">
      <c r="B26" s="36" t="s">
        <v>35</v>
      </c>
      <c r="C26" s="36"/>
      <c r="D26" s="36"/>
      <c r="E26" s="36"/>
      <c r="F26" s="36"/>
      <c r="G26" s="36"/>
      <c r="H26" s="18"/>
      <c r="I26" s="7">
        <v>37352.9</v>
      </c>
    </row>
    <row r="27" spans="2:9">
      <c r="B27" s="16" t="s">
        <v>36</v>
      </c>
      <c r="C27" s="17"/>
      <c r="D27" s="17"/>
      <c r="E27" s="17"/>
      <c r="F27" s="17"/>
      <c r="G27" s="17"/>
      <c r="H27" s="18"/>
      <c r="I27" s="7">
        <v>29408.35</v>
      </c>
    </row>
    <row r="28" spans="2:9">
      <c r="B28" s="36" t="s">
        <v>37</v>
      </c>
      <c r="C28" s="36"/>
      <c r="D28" s="36"/>
      <c r="E28" s="36"/>
      <c r="F28" s="36"/>
      <c r="G28" s="36"/>
      <c r="H28" s="18"/>
      <c r="I28" s="7">
        <f>200*12</f>
        <v>2400</v>
      </c>
    </row>
    <row r="29" spans="2:9">
      <c r="B29" s="1" t="s">
        <v>19</v>
      </c>
      <c r="I29" s="19">
        <f>I11*0.12</f>
        <v>74445.875999999989</v>
      </c>
    </row>
    <row r="30" spans="2:9">
      <c r="B30" s="1" t="s">
        <v>20</v>
      </c>
      <c r="I30" s="7">
        <f>I15*0.06</f>
        <v>36402.742200000001</v>
      </c>
    </row>
    <row r="31" spans="2:9">
      <c r="B31" s="1" t="s">
        <v>21</v>
      </c>
      <c r="I31" s="7">
        <f>(I17+I16)*0.02</f>
        <v>12014.2474</v>
      </c>
    </row>
    <row r="32" spans="2:9">
      <c r="B32" s="1" t="s">
        <v>22</v>
      </c>
      <c r="I32" s="20">
        <f>I34+I35+I36+I37+I38+I39</f>
        <v>260414.11</v>
      </c>
    </row>
    <row r="33" spans="2:9">
      <c r="B33" s="21" t="s">
        <v>23</v>
      </c>
      <c r="C33" s="21"/>
      <c r="D33" s="21"/>
      <c r="E33" s="21"/>
      <c r="F33" s="21"/>
      <c r="G33" s="21"/>
      <c r="H33" s="21"/>
      <c r="I33" s="27"/>
    </row>
    <row r="34" spans="2:9">
      <c r="B34" s="23">
        <v>1</v>
      </c>
      <c r="C34" s="28" t="s">
        <v>38</v>
      </c>
      <c r="D34" s="29"/>
      <c r="E34" s="29"/>
      <c r="F34" s="29"/>
      <c r="G34" s="29"/>
      <c r="H34" s="30"/>
      <c r="I34" s="24">
        <v>3071.54</v>
      </c>
    </row>
    <row r="35" spans="2:9">
      <c r="B35" s="23">
        <v>2</v>
      </c>
      <c r="C35" s="28" t="s">
        <v>39</v>
      </c>
      <c r="D35" s="29"/>
      <c r="E35" s="29"/>
      <c r="F35" s="29"/>
      <c r="G35" s="29"/>
      <c r="H35" s="30"/>
      <c r="I35" s="24">
        <v>222908.55</v>
      </c>
    </row>
    <row r="36" spans="2:9">
      <c r="B36" s="23">
        <v>3</v>
      </c>
      <c r="C36" s="28" t="s">
        <v>40</v>
      </c>
      <c r="D36" s="29"/>
      <c r="E36" s="29"/>
      <c r="F36" s="29"/>
      <c r="G36" s="29"/>
      <c r="H36" s="30"/>
      <c r="I36" s="24">
        <v>16200</v>
      </c>
    </row>
    <row r="37" spans="2:9">
      <c r="B37" s="23">
        <v>4</v>
      </c>
      <c r="C37" s="28" t="s">
        <v>41</v>
      </c>
      <c r="D37" s="29"/>
      <c r="E37" s="29"/>
      <c r="F37" s="29"/>
      <c r="G37" s="29"/>
      <c r="H37" s="30"/>
      <c r="I37" s="24">
        <v>16152.5</v>
      </c>
    </row>
    <row r="38" spans="2:9">
      <c r="B38" s="23">
        <v>5</v>
      </c>
      <c r="C38" s="31" t="s">
        <v>24</v>
      </c>
      <c r="D38" s="32"/>
      <c r="E38" s="32"/>
      <c r="F38" s="32"/>
      <c r="G38" s="32"/>
      <c r="H38" s="33"/>
      <c r="I38" s="24">
        <f>12*120.67+278.48+235</f>
        <v>1961.52</v>
      </c>
    </row>
    <row r="39" spans="2:9">
      <c r="B39" s="23">
        <v>6</v>
      </c>
      <c r="C39" s="28" t="s">
        <v>42</v>
      </c>
      <c r="D39" s="29"/>
      <c r="E39" s="29"/>
      <c r="F39" s="29"/>
      <c r="G39" s="29"/>
      <c r="H39" s="30"/>
      <c r="I39" s="24">
        <f>15*8</f>
        <v>120</v>
      </c>
    </row>
    <row r="40" spans="2:9">
      <c r="C40" s="25"/>
      <c r="D40" s="25"/>
      <c r="E40" s="25"/>
      <c r="F40" s="25"/>
      <c r="G40" s="25"/>
      <c r="H40" s="25"/>
      <c r="I40" s="22"/>
    </row>
    <row r="41" spans="2:9">
      <c r="B41" s="1" t="s">
        <v>25</v>
      </c>
      <c r="I41" s="7">
        <f xml:space="preserve"> I8+I15-I19</f>
        <v>-215065.74959999998</v>
      </c>
    </row>
    <row r="42" spans="2:9">
      <c r="B42" s="1" t="s">
        <v>26</v>
      </c>
      <c r="I42" s="7">
        <f>I11-I15+I9</f>
        <v>81713.729999999865</v>
      </c>
    </row>
    <row r="43" spans="2:9">
      <c r="B43" s="1" t="s">
        <v>27</v>
      </c>
      <c r="I43" s="8"/>
    </row>
    <row r="44" spans="2:9">
      <c r="B44" s="1" t="s">
        <v>43</v>
      </c>
      <c r="I44" s="8">
        <f>I45-I42</f>
        <v>266751.76000000013</v>
      </c>
    </row>
    <row r="45" spans="2:9">
      <c r="B45" s="1" t="s">
        <v>44</v>
      </c>
      <c r="I45" s="13">
        <v>348465.49</v>
      </c>
    </row>
    <row r="46" spans="2:9">
      <c r="I46" s="8"/>
    </row>
    <row r="49" spans="2:2">
      <c r="B49" s="1" t="s">
        <v>28</v>
      </c>
    </row>
    <row r="50" spans="2:2">
      <c r="B50" s="1" t="s">
        <v>29</v>
      </c>
    </row>
  </sheetData>
  <mergeCells count="9">
    <mergeCell ref="C37:H37"/>
    <mergeCell ref="C38:H38"/>
    <mergeCell ref="C39:H39"/>
    <mergeCell ref="H3:I3"/>
    <mergeCell ref="B26:G26"/>
    <mergeCell ref="B28:G28"/>
    <mergeCell ref="C34:H34"/>
    <mergeCell ref="C35:H35"/>
    <mergeCell ref="C36:H36"/>
  </mergeCells>
  <phoneticPr fontId="0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Т,64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2014-04-14T11:38:24Z</dcterms:created>
  <dcterms:modified xsi:type="dcterms:W3CDTF">2014-04-15T02:07:16Z</dcterms:modified>
</cp:coreProperties>
</file>