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7" sheetId="5" r:id="rId1"/>
  </sheets>
  <calcPr calcId="125725" refMode="R1C1"/>
</workbook>
</file>

<file path=xl/calcChain.xml><?xml version="1.0" encoding="utf-8"?>
<calcChain xmlns="http://schemas.openxmlformats.org/spreadsheetml/2006/main">
  <c r="I35" i="5"/>
  <c r="I33"/>
  <c r="I31"/>
  <c r="I30"/>
  <c r="I26"/>
  <c r="I23"/>
  <c r="I22"/>
  <c r="I21"/>
  <c r="I18"/>
  <c r="I15"/>
  <c r="I29"/>
  <c r="I14"/>
  <c r="I11"/>
  <c r="I28"/>
  <c r="I20"/>
  <c r="I19"/>
  <c r="I38"/>
  <c r="I39"/>
  <c r="H15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<sst xmlns="http://schemas.openxmlformats.org/spreadsheetml/2006/main" count="40" uniqueCount="40">
  <si>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</si>
  <si>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</si>
  <si>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</si>
  <si>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</si>
  <si>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</si>
  <si>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</si>
  <si>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</si>
  <si>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</si>
  <si>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</si>
  <si>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</si>
  <si>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</si>
  <si>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</si>
  <si>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</si>
  <si>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</si>
  <si>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</si>
  <si>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</si>
  <si>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</si>
  <si>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</si>
  <si>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</si>
  <si>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</si>
  <si>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</si>
  <si>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</si>
  <si>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</si>
  <si>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</si>
  <si>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</si>
  <si>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</si>
  <si>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</si>
  <si>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</si>
  <si>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</si>
  <si>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</si>
  <si>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</si>
  <si>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</si>
  <si>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Топкинский,7</t>
  </si>
  <si>
    <t xml:space="preserve">  начислено за размещение оборудования ОАО "Ростелеком"</t>
  </si>
  <si>
    <t xml:space="preserve">  оплачено за размещение оборудования ОАО "Ростелеком"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</si>
  <si>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</si>
  <si>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</si>
  <si>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</si>
  <si>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Установка шарового крана d 50</t>
  </si>
  <si>
    <t>Ремонт домофонного оборудования 2п.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</si>
</sst>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2" fontId="9" fillId="0" borderId="0" xfId="1" applyNumberFormat="1" applyFont="1"/>
    <xf numFmtId="0" fontId="1" fillId="0" borderId="0" xfId="1" applyFont="1" applyBorder="1" applyAlignment="1"/>
    <xf numFmtId="0" fontId="1" fillId="0" borderId="3" xfId="1" applyBorder="1" applyAlignment="1"/>
    <xf numFmtId="4" fontId="8" fillId="0" borderId="0" xfId="1" applyNumberFormat="1" applyFont="1" applyFill="1"/>
    <xf numFmtId="0" fontId="8" fillId="0" borderId="1" xfId="1" applyFont="1" applyBorder="1" applyAlignment="1"/>
    <xf numFmtId="0" fontId="4" fillId="3" borderId="4" xfId="1" applyFont="1" applyFill="1" applyBorder="1" applyAlignment="1"/>
    <xf numFmtId="0" fontId="4" fillId="3" borderId="5" xfId="1" applyFont="1" applyFill="1" applyBorder="1" applyAlignment="1"/>
    <xf numFmtId="0" fontId="8" fillId="0" borderId="4" xfId="1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4" xfId="1" applyFont="1" applyBorder="1" applyAlignment="1"/>
    <xf numFmtId="0" fontId="8" fillId="0" borderId="6" xfId="1" applyFont="1" applyBorder="1" applyAlignment="1"/>
    <xf numFmtId="0" fontId="8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L9" sqref="L9"/>
    </sheetView>
  </sheetViews>
  <sheetFormatPr defaultRowHeight="15.75"/>
  <cols>
    <col min="1" max="1" width="8.5703125" style="1" customWidth="1"/>
    <col min="2" max="2" width="5.5703125" style="1" customWidth="1"/>
    <col min="3" max="3" width="13.28515625" style="1" customWidth="1"/>
    <col min="4" max="7" width="9.140625" style="1"/>
    <col min="8" max="8" width="14.855468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0" t="s">
        <v>32</v>
      </c>
      <c r="I3" s="31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1590.1</v>
      </c>
    </row>
    <row r="7" spans="2:9">
      <c r="I7" s="6" t="s">
        <v>5</v>
      </c>
    </row>
    <row r="8" spans="2:9">
      <c r="B8" s="1" t="s">
        <v>6</v>
      </c>
      <c r="I8" s="7">
        <v>-63691.2023999999</v>
      </c>
    </row>
    <row r="9" spans="2:9">
      <c r="B9" s="1" t="s">
        <v>7</v>
      </c>
      <c r="I9" s="7">
        <v>28779.33999999988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314733.95999999996</v>
      </c>
    </row>
    <row r="12" spans="2:9">
      <c r="B12" s="1" t="s">
        <v>9</v>
      </c>
      <c r="H12" s="25"/>
      <c r="I12" s="13">
        <v>208748.4</v>
      </c>
    </row>
    <row r="13" spans="2:9">
      <c r="B13" s="1" t="s">
        <v>10</v>
      </c>
      <c r="H13" s="12"/>
      <c r="I13" s="13">
        <v>99985.56</v>
      </c>
    </row>
    <row r="14" spans="2:9" ht="16.5" thickBot="1">
      <c r="B14" s="1" t="s">
        <v>33</v>
      </c>
      <c r="I14" s="8">
        <f>500*12</f>
        <v>6000</v>
      </c>
    </row>
    <row r="15" spans="2:9" ht="19.5" thickBot="1">
      <c r="B15" s="2" t="s">
        <v>11</v>
      </c>
      <c r="C15" s="2"/>
      <c r="D15" s="2"/>
      <c r="E15" s="9"/>
      <c r="H15" s="14">
        <f>I15/I11*100</f>
        <v>95.103887105160183</v>
      </c>
      <c r="I15" s="11">
        <f>I17+I16+I18</f>
        <v>299324.23</v>
      </c>
    </row>
    <row r="16" spans="2:9">
      <c r="B16" s="1" t="s">
        <v>12</v>
      </c>
      <c r="I16" s="8">
        <v>198323.45</v>
      </c>
    </row>
    <row r="17" spans="2:9">
      <c r="B17" s="1" t="s">
        <v>13</v>
      </c>
      <c r="I17" s="8">
        <v>95000.78</v>
      </c>
    </row>
    <row r="18" spans="2:9" ht="16.5" thickBot="1">
      <c r="B18" s="1" t="s">
        <v>34</v>
      </c>
      <c r="I18" s="8">
        <f>500*12</f>
        <v>6000</v>
      </c>
    </row>
    <row r="19" spans="2:9" ht="16.5" thickBot="1">
      <c r="B19" s="3" t="s">
        <v>14</v>
      </c>
      <c r="I19" s="11">
        <f>I20+I31</f>
        <v>221173.13159999994</v>
      </c>
    </row>
    <row r="20" spans="2:9">
      <c r="B20" s="1" t="s">
        <v>15</v>
      </c>
      <c r="I20" s="8">
        <f>I21+I22+I23+I24+I25+I26+I27+I28+I29+I30</f>
        <v>216478.11159999995</v>
      </c>
    </row>
    <row r="21" spans="2:9">
      <c r="B21" s="15" t="s">
        <v>16</v>
      </c>
      <c r="I21" s="7">
        <f>9720.33*12</f>
        <v>116643.95999999999</v>
      </c>
    </row>
    <row r="22" spans="2:9">
      <c r="B22" s="1" t="s">
        <v>17</v>
      </c>
      <c r="I22" s="7">
        <f>0.57*D6*12</f>
        <v>10876.283999999998</v>
      </c>
    </row>
    <row r="23" spans="2:9">
      <c r="B23" s="16" t="s">
        <v>18</v>
      </c>
      <c r="C23" s="17"/>
      <c r="D23" s="17"/>
      <c r="E23" s="17"/>
      <c r="F23" s="17"/>
      <c r="G23" s="17"/>
      <c r="H23" s="18"/>
      <c r="I23" s="7">
        <f>D6*1.24</f>
        <v>1971.7239999999999</v>
      </c>
    </row>
    <row r="24" spans="2:9">
      <c r="B24" s="19" t="s">
        <v>35</v>
      </c>
      <c r="C24" s="19"/>
      <c r="D24" s="19"/>
      <c r="E24" s="19"/>
      <c r="F24" s="19"/>
      <c r="G24" s="19"/>
      <c r="H24" s="26"/>
      <c r="I24" s="7">
        <v>4043.86</v>
      </c>
    </row>
    <row r="25" spans="2:9">
      <c r="B25" s="19" t="s">
        <v>36</v>
      </c>
      <c r="C25" s="19"/>
      <c r="D25" s="19"/>
      <c r="E25" s="19"/>
      <c r="F25" s="19"/>
      <c r="G25" s="19"/>
      <c r="H25" s="27"/>
      <c r="I25" s="7">
        <v>14725.22</v>
      </c>
    </row>
    <row r="26" spans="2:9">
      <c r="B26" s="19" t="s">
        <v>37</v>
      </c>
      <c r="C26" s="19"/>
      <c r="D26" s="19"/>
      <c r="E26" s="19"/>
      <c r="F26" s="19"/>
      <c r="G26" s="19"/>
      <c r="H26" s="18"/>
      <c r="I26" s="7">
        <f>500*12</f>
        <v>6000</v>
      </c>
    </row>
    <row r="27" spans="2:9">
      <c r="B27" s="19" t="s">
        <v>19</v>
      </c>
      <c r="C27" s="19"/>
      <c r="D27" s="19"/>
      <c r="E27" s="19"/>
      <c r="F27" s="19"/>
      <c r="G27" s="19"/>
      <c r="H27" s="18"/>
      <c r="I27" s="7">
        <v>623.04999999999995</v>
      </c>
    </row>
    <row r="28" spans="2:9">
      <c r="B28" s="1" t="s">
        <v>20</v>
      </c>
      <c r="I28" s="20">
        <f>I11*0.12</f>
        <v>37768.075199999992</v>
      </c>
    </row>
    <row r="29" spans="2:9">
      <c r="B29" s="1" t="s">
        <v>21</v>
      </c>
      <c r="I29" s="7">
        <f>I15*0.06</f>
        <v>17959.453799999999</v>
      </c>
    </row>
    <row r="30" spans="2:9">
      <c r="B30" s="1" t="s">
        <v>22</v>
      </c>
      <c r="I30" s="7">
        <f>(I16+I17)*0.02</f>
        <v>5866.4845999999998</v>
      </c>
    </row>
    <row r="31" spans="2:9">
      <c r="B31" s="1" t="s">
        <v>23</v>
      </c>
      <c r="I31" s="21">
        <f>I33+I34+I35+I36</f>
        <v>4695.0200000000004</v>
      </c>
    </row>
    <row r="32" spans="2:9">
      <c r="B32" s="22" t="s">
        <v>24</v>
      </c>
      <c r="C32" s="22"/>
      <c r="D32" s="22"/>
      <c r="E32" s="22"/>
      <c r="F32" s="22"/>
      <c r="G32" s="22"/>
      <c r="H32" s="22"/>
      <c r="I32" s="28"/>
    </row>
    <row r="33" spans="2:9">
      <c r="B33" s="23">
        <v>1</v>
      </c>
      <c r="C33" s="32" t="s">
        <v>25</v>
      </c>
      <c r="D33" s="33"/>
      <c r="E33" s="33"/>
      <c r="F33" s="33"/>
      <c r="G33" s="33"/>
      <c r="H33" s="34"/>
      <c r="I33" s="24">
        <f>12*120.67+278.48+235</f>
        <v>1961.52</v>
      </c>
    </row>
    <row r="34" spans="2:9">
      <c r="B34" s="23">
        <v>2</v>
      </c>
      <c r="C34" s="32" t="s">
        <v>38</v>
      </c>
      <c r="D34" s="33"/>
      <c r="E34" s="33"/>
      <c r="F34" s="33"/>
      <c r="G34" s="33"/>
      <c r="H34" s="34"/>
      <c r="I34" s="24">
        <v>1795</v>
      </c>
    </row>
    <row r="35" spans="2:9">
      <c r="B35" s="23">
        <v>3</v>
      </c>
      <c r="C35" s="35" t="s">
        <v>26</v>
      </c>
      <c r="D35" s="36"/>
      <c r="E35" s="36"/>
      <c r="F35" s="36"/>
      <c r="G35" s="36"/>
      <c r="H35" s="37"/>
      <c r="I35" s="24">
        <f>8*8+24.5</f>
        <v>88.5</v>
      </c>
    </row>
    <row r="36" spans="2:9">
      <c r="B36" s="23">
        <v>4</v>
      </c>
      <c r="C36" s="29" t="s">
        <v>39</v>
      </c>
      <c r="D36" s="29"/>
      <c r="E36" s="29"/>
      <c r="F36" s="29"/>
      <c r="G36" s="29"/>
      <c r="H36" s="29"/>
      <c r="I36" s="24">
        <v>850</v>
      </c>
    </row>
    <row r="37" spans="2:9">
      <c r="I37" s="8"/>
    </row>
    <row r="38" spans="2:9">
      <c r="B38" s="1" t="s">
        <v>27</v>
      </c>
      <c r="I38" s="7">
        <f xml:space="preserve"> I8+I15-I19</f>
        <v>14459.896000000153</v>
      </c>
    </row>
    <row r="39" spans="2:9">
      <c r="B39" s="1" t="s">
        <v>28</v>
      </c>
      <c r="I39" s="7">
        <f>I11-I15+I9</f>
        <v>44189.069999999861</v>
      </c>
    </row>
    <row r="40" spans="2:9">
      <c r="B40" s="1" t="s">
        <v>29</v>
      </c>
      <c r="I40" s="8"/>
    </row>
    <row r="49" spans="3:3">
      <c r="C49" s="1" t="s">
        <v>30</v>
      </c>
    </row>
    <row r="50" spans="3:3">
      <c r="C50" s="1" t="s">
        <v>31</v>
      </c>
    </row>
  </sheetData>
  <mergeCells count="5">
    <mergeCell ref="C36:H36"/>
    <mergeCell ref="H3:I3"/>
    <mergeCell ref="C33:H33"/>
    <mergeCell ref="C34:H34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2014-04-15T02:03:40Z</dcterms:modified>
</cp:coreProperties>
</file>