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75" sheetId="5" r:id="rId1"/>
  </sheets>
  <calcPr calcId="125725" refMode="R1C1"/>
</workbook>
</file>

<file path=xl/calcChain.xml><?xml version="1.0" encoding="utf-8"?>
<calcChain xmlns="http://schemas.openxmlformats.org/spreadsheetml/2006/main">
  <c r="I12" i="5"/>
  <c r="I13"/>
  <c r="H17"/>
  <c r="I17"/>
  <c r="I18"/>
  <c r="I21"/>
  <c r="I23"/>
  <c r="I24"/>
  <c r="I25"/>
  <c r="I26"/>
  <c r="I27"/>
  <c r="I30"/>
  <c r="I31"/>
  <c r="I32"/>
  <c r="I33"/>
  <c r="I34"/>
  <c r="I38"/>
  <c r="I39"/>
  <c r="I41"/>
  <c r="I42"/>
  <c r="I45"/>
  <c r="I46"/>
</calcChain>
</file>

<file path=xl/sharedStrings.xml><?xml version="1.0" encoding="utf-8"?>
<sst xmlns="http://schemas.openxmlformats.org/spreadsheetml/2006/main" count="43" uniqueCount="43">
  <si>
    <t>ОТЧЕТ</t>
  </si>
  <si>
    <t>ООО "УК "Радуга"</t>
  </si>
  <si>
    <t>о расходовании средств по объекту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</si>
  <si>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</si>
  <si>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</si>
  <si>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</si>
  <si>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</si>
  <si>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</si>
  <si>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</si>
  <si>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</si>
  <si>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</si>
  <si>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</si>
  <si>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</si>
  <si>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</si>
  <si>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</si>
  <si>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</si>
  <si>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</si>
  <si>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</si>
  <si>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</si>
  <si>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</si>
  <si>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</si>
  <si>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</si>
  <si>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</si>
  <si>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Установка вентилей шар. d20, манометра, термометра</t>
  </si>
  <si>
    <t>Остаток (+), перерасход (-) на 01.01.2014г.</t>
  </si>
  <si>
    <t>Перерасчет по теплосчетчику за 2013г.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</si>
  <si>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</si>
  <si>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</si>
  <si>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</si>
  <si>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</si>
  <si>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Топкинский,75</t>
  </si>
  <si>
    <t xml:space="preserve">за период с 01.01.2013 по 31.12.2013 </t>
  </si>
  <si>
    <t xml:space="preserve"> Начислено нежилым помещениям, ОАО "Ростелеком"</t>
  </si>
  <si>
    <t xml:space="preserve"> Оплачено нежилыми помещениями, ОАО "Ростелеком"</t>
  </si>
  <si>
    <t>благоустройство:очистка снега придомовой территории</t>
  </si>
  <si>
    <t>благоустройство:очистка крыш от снега</t>
  </si>
  <si>
    <t>биллинговое обслуживание приборов учета</t>
  </si>
  <si>
    <t>Частичная окраска фасада</t>
  </si>
  <si>
    <t>Замена трансформатора</t>
  </si>
  <si>
    <t>Замена эл.лампочек</t>
  </si>
  <si>
    <t>Итого остаток (+), перерасход (-) на 01.01.2014г.</t>
  </si>
  <si>
    <t>Долг за населением по коммунальным услугам  на 01.01.2014г.</t>
  </si>
  <si>
    <t>Всего долг за населением на  01.01.2014г.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</si>
</sst>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sz val="8"/>
      <name val="Arial Cyr"/>
      <charset val="204"/>
    </font>
    <font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2" fillId="0" borderId="0" xfId="2" applyFont="1" applyFill="1" applyBorder="1"/>
    <xf numFmtId="0" fontId="2" fillId="0" borderId="0" xfId="2" applyFont="1" applyFill="1"/>
    <xf numFmtId="0" fontId="2" fillId="0" borderId="0" xfId="2" applyFont="1" applyAlignment="1">
      <alignment horizontal="right"/>
    </xf>
    <xf numFmtId="4" fontId="2" fillId="0" borderId="1" xfId="2" applyNumberFormat="1" applyFont="1" applyBorder="1"/>
    <xf numFmtId="4" fontId="2" fillId="0" borderId="0" xfId="2" applyNumberFormat="1" applyFont="1"/>
    <xf numFmtId="0" fontId="5" fillId="0" borderId="0" xfId="2" applyFont="1"/>
    <xf numFmtId="0" fontId="2" fillId="0" borderId="0" xfId="2" applyFont="1" applyBorder="1"/>
    <xf numFmtId="4" fontId="4" fillId="0" borderId="2" xfId="2" applyNumberFormat="1" applyFont="1" applyBorder="1"/>
    <xf numFmtId="2" fontId="10" fillId="0" borderId="0" xfId="2" applyNumberFormat="1" applyFont="1"/>
    <xf numFmtId="4" fontId="2" fillId="0" borderId="0" xfId="2" applyNumberFormat="1" applyFont="1" applyBorder="1"/>
    <xf numFmtId="2" fontId="2" fillId="0" borderId="0" xfId="2" applyNumberFormat="1" applyFont="1"/>
    <xf numFmtId="164" fontId="2" fillId="0" borderId="0" xfId="2" applyNumberFormat="1" applyFont="1"/>
    <xf numFmtId="0" fontId="6" fillId="0" borderId="0" xfId="2" applyFont="1"/>
    <xf numFmtId="0" fontId="2" fillId="0" borderId="0" xfId="2" applyFont="1" applyAlignment="1"/>
    <xf numFmtId="0" fontId="7" fillId="0" borderId="0" xfId="2" applyFont="1" applyAlignment="1"/>
    <xf numFmtId="0" fontId="7" fillId="0" borderId="0" xfId="2" applyFont="1" applyBorder="1" applyAlignment="1"/>
    <xf numFmtId="4" fontId="2" fillId="0" borderId="1" xfId="2" applyNumberFormat="1" applyFont="1" applyFill="1" applyBorder="1"/>
    <xf numFmtId="4" fontId="2" fillId="2" borderId="1" xfId="2" applyNumberFormat="1" applyFont="1" applyFill="1" applyBorder="1"/>
    <xf numFmtId="0" fontId="8" fillId="0" borderId="0" xfId="2" applyFont="1"/>
    <xf numFmtId="4" fontId="8" fillId="0" borderId="0" xfId="2" applyNumberFormat="1" applyFont="1"/>
    <xf numFmtId="0" fontId="8" fillId="0" borderId="1" xfId="2" applyFont="1" applyBorder="1"/>
    <xf numFmtId="4" fontId="8" fillId="0" borderId="1" xfId="2" applyNumberFormat="1" applyFont="1" applyBorder="1"/>
    <xf numFmtId="0" fontId="8" fillId="0" borderId="0" xfId="2" applyFont="1" applyBorder="1" applyAlignment="1"/>
    <xf numFmtId="4" fontId="2" fillId="0" borderId="0" xfId="2" applyNumberFormat="1" applyFont="1" applyFill="1"/>
    <xf numFmtId="0" fontId="8" fillId="0" borderId="3" xfId="2" applyFont="1" applyBorder="1" applyAlignment="1"/>
    <xf numFmtId="0" fontId="8" fillId="0" borderId="4" xfId="2" applyFont="1" applyBorder="1" applyAlignment="1"/>
    <xf numFmtId="0" fontId="8" fillId="0" borderId="5" xfId="2" applyFont="1" applyBorder="1" applyAlignment="1"/>
    <xf numFmtId="0" fontId="4" fillId="3" borderId="3" xfId="2" applyFont="1" applyFill="1" applyBorder="1" applyAlignment="1"/>
    <xf numFmtId="0" fontId="4" fillId="3" borderId="5" xfId="2" applyFont="1" applyFill="1" applyBorder="1" applyAlignment="1"/>
    <xf numFmtId="0" fontId="8" fillId="0" borderId="3" xfId="2" applyFont="1" applyBorder="1" applyAlignment="1">
      <alignment wrapText="1"/>
    </xf>
    <xf numFmtId="0" fontId="8" fillId="0" borderId="4" xfId="2" applyFont="1" applyBorder="1" applyAlignment="1">
      <alignment wrapText="1"/>
    </xf>
    <xf numFmtId="0" fontId="8" fillId="0" borderId="5" xfId="2" applyFont="1" applyBorder="1" applyAlignment="1">
      <alignment wrapText="1"/>
    </xf>
    <xf numFmtId="0" fontId="2" fillId="0" borderId="0" xfId="2" applyFont="1" applyBorder="1" applyAlignment="1"/>
  </cellXfs>
  <cellStyles count="3">
    <cellStyle name="Обычный" xfId="0" builtinId="0"/>
    <cellStyle name="Обычный 2" xfId="1"/>
    <cellStyle name="Обычный_Отчет,13 -Радуга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B3:I52"/>
  <sheetViews>
    <sheetView tabSelected="1" workbookViewId="0">
      <selection activeCell="N48" sqref="N48"/>
    </sheetView>
  </sheetViews>
  <sheetFormatPr defaultRowHeight="15.75"/>
  <cols>
    <col min="1" max="1" width="11.7109375" style="1" customWidth="1"/>
    <col min="2" max="2" width="9.42578125" style="1" customWidth="1"/>
    <col min="3" max="7" width="9.140625" style="1"/>
    <col min="8" max="8" width="12.5703125" style="1" customWidth="1"/>
    <col min="9" max="9" width="15.140625" style="1" customWidth="1"/>
    <col min="10" max="16384" width="9.140625" style="1"/>
  </cols>
  <sheetData>
    <row r="3" spans="2:9" ht="18.75">
      <c r="D3" s="2" t="s">
        <v>0</v>
      </c>
      <c r="H3" s="1" t="s">
        <v>1</v>
      </c>
    </row>
    <row r="4" spans="2:9">
      <c r="C4" s="3" t="s">
        <v>2</v>
      </c>
      <c r="D4" s="3"/>
      <c r="E4" s="3"/>
      <c r="F4" s="3"/>
      <c r="G4" s="4"/>
      <c r="H4" s="31" t="s">
        <v>30</v>
      </c>
      <c r="I4" s="32"/>
    </row>
    <row r="5" spans="2:9">
      <c r="C5" s="3" t="s">
        <v>31</v>
      </c>
      <c r="D5" s="3"/>
      <c r="E5" s="3"/>
      <c r="F5" s="3"/>
    </row>
    <row r="6" spans="2:9">
      <c r="H6" s="5"/>
    </row>
    <row r="7" spans="2:9">
      <c r="B7" s="1" t="s">
        <v>3</v>
      </c>
      <c r="D7" s="1">
        <v>2267.4</v>
      </c>
    </row>
    <row r="8" spans="2:9">
      <c r="I8" s="6" t="s">
        <v>4</v>
      </c>
    </row>
    <row r="9" spans="2:9">
      <c r="B9" s="1" t="s">
        <v>5</v>
      </c>
      <c r="I9" s="7">
        <v>-58753.625079999969</v>
      </c>
    </row>
    <row r="10" spans="2:9">
      <c r="B10" s="1" t="s">
        <v>6</v>
      </c>
      <c r="I10" s="7">
        <v>21192.790000000095</v>
      </c>
    </row>
    <row r="11" spans="2:9" ht="16.5" thickBot="1">
      <c r="I11" s="8"/>
    </row>
    <row r="12" spans="2:9" ht="19.5" thickBot="1">
      <c r="B12" s="2" t="s">
        <v>7</v>
      </c>
      <c r="C12" s="2"/>
      <c r="D12" s="2"/>
      <c r="E12" s="9"/>
      <c r="F12" s="10"/>
      <c r="G12" s="10"/>
      <c r="I12" s="11">
        <f>I13+I14</f>
        <v>455949.95999999996</v>
      </c>
    </row>
    <row r="13" spans="2:9">
      <c r="B13" s="1" t="s">
        <v>8</v>
      </c>
      <c r="H13" s="12"/>
      <c r="I13" s="13">
        <f>297441.24+16041.36</f>
        <v>313482.59999999998</v>
      </c>
    </row>
    <row r="14" spans="2:9">
      <c r="B14" s="1" t="s">
        <v>9</v>
      </c>
      <c r="H14" s="14"/>
      <c r="I14" s="13">
        <v>142467.35999999999</v>
      </c>
    </row>
    <row r="15" spans="2:9">
      <c r="H15" s="14"/>
      <c r="I15" s="13"/>
    </row>
    <row r="16" spans="2:9" ht="16.5" thickBot="1"/>
    <row r="17" spans="2:9" ht="19.5" thickBot="1">
      <c r="B17" s="2" t="s">
        <v>10</v>
      </c>
      <c r="C17" s="2"/>
      <c r="D17" s="2"/>
      <c r="E17" s="9"/>
      <c r="H17" s="15">
        <f>I17/I12*100</f>
        <v>98.830321204546223</v>
      </c>
      <c r="I17" s="11">
        <f>I19+I18+I22</f>
        <v>450616.81</v>
      </c>
    </row>
    <row r="18" spans="2:9">
      <c r="B18" s="1" t="s">
        <v>11</v>
      </c>
      <c r="I18" s="8">
        <f>275499.55+17161.46</f>
        <v>292661.01</v>
      </c>
    </row>
    <row r="19" spans="2:9">
      <c r="B19" s="1" t="s">
        <v>12</v>
      </c>
      <c r="I19" s="8">
        <v>131419.63</v>
      </c>
    </row>
    <row r="20" spans="2:9">
      <c r="I20" s="8"/>
    </row>
    <row r="21" spans="2:9">
      <c r="B21" s="1" t="s">
        <v>32</v>
      </c>
      <c r="I21" s="8">
        <f>500*12+21536.17</f>
        <v>27536.17</v>
      </c>
    </row>
    <row r="22" spans="2:9" ht="16.5" thickBot="1">
      <c r="B22" s="1" t="s">
        <v>33</v>
      </c>
      <c r="I22" s="8">
        <v>26536.17</v>
      </c>
    </row>
    <row r="23" spans="2:9" ht="16.5" thickBot="1">
      <c r="B23" s="3" t="s">
        <v>13</v>
      </c>
      <c r="I23" s="11">
        <f>I24+I34</f>
        <v>479948.18900000001</v>
      </c>
    </row>
    <row r="24" spans="2:9">
      <c r="B24" s="1" t="s">
        <v>14</v>
      </c>
      <c r="I24" s="8">
        <f>I25+I26+I27+I28+I29+I30+I31+I32+I33</f>
        <v>328096.27900000004</v>
      </c>
    </row>
    <row r="25" spans="2:9">
      <c r="B25" s="16" t="s">
        <v>15</v>
      </c>
      <c r="I25" s="7">
        <f>13910.77*12</f>
        <v>166929.24</v>
      </c>
    </row>
    <row r="26" spans="2:9">
      <c r="B26" s="1" t="s">
        <v>16</v>
      </c>
      <c r="I26" s="7">
        <f>0.57*D7*12</f>
        <v>15509.016</v>
      </c>
    </row>
    <row r="27" spans="2:9">
      <c r="B27" s="17" t="s">
        <v>17</v>
      </c>
      <c r="C27" s="18"/>
      <c r="D27" s="18"/>
      <c r="E27" s="18"/>
      <c r="F27" s="18"/>
      <c r="G27" s="18"/>
      <c r="H27" s="19"/>
      <c r="I27" s="7">
        <f>D7*1.24</f>
        <v>2811.576</v>
      </c>
    </row>
    <row r="28" spans="2:9">
      <c r="B28" s="36" t="s">
        <v>34</v>
      </c>
      <c r="C28" s="36"/>
      <c r="D28" s="36"/>
      <c r="E28" s="36"/>
      <c r="F28" s="36"/>
      <c r="G28" s="36"/>
      <c r="H28" s="19"/>
      <c r="I28" s="7">
        <v>16901.14</v>
      </c>
    </row>
    <row r="29" spans="2:9">
      <c r="B29" s="17" t="s">
        <v>35</v>
      </c>
      <c r="C29" s="18"/>
      <c r="D29" s="18"/>
      <c r="E29" s="18"/>
      <c r="F29" s="18"/>
      <c r="G29" s="18"/>
      <c r="H29" s="19"/>
      <c r="I29" s="7">
        <v>29408.35</v>
      </c>
    </row>
    <row r="30" spans="2:9">
      <c r="B30" s="36" t="s">
        <v>36</v>
      </c>
      <c r="C30" s="36"/>
      <c r="D30" s="36"/>
      <c r="E30" s="36"/>
      <c r="F30" s="36"/>
      <c r="G30" s="36"/>
      <c r="H30" s="19"/>
      <c r="I30" s="7">
        <f>250*12</f>
        <v>3000</v>
      </c>
    </row>
    <row r="31" spans="2:9">
      <c r="B31" s="1" t="s">
        <v>18</v>
      </c>
      <c r="I31" s="20">
        <f>(I12+I21)*0.12</f>
        <v>58018.335599999991</v>
      </c>
    </row>
    <row r="32" spans="2:9">
      <c r="B32" s="1" t="s">
        <v>19</v>
      </c>
      <c r="I32" s="7">
        <f>I17*0.06</f>
        <v>27037.008599999997</v>
      </c>
    </row>
    <row r="33" spans="2:9">
      <c r="B33" s="1" t="s">
        <v>20</v>
      </c>
      <c r="I33" s="7">
        <f>(I18+I19)*0.02</f>
        <v>8481.6128000000008</v>
      </c>
    </row>
    <row r="34" spans="2:9">
      <c r="B34" s="1" t="s">
        <v>21</v>
      </c>
      <c r="I34" s="21">
        <f>I36+I37+I38+I39</f>
        <v>151851.91</v>
      </c>
    </row>
    <row r="35" spans="2:9">
      <c r="B35" s="22" t="s">
        <v>22</v>
      </c>
      <c r="C35" s="22"/>
      <c r="D35" s="22"/>
      <c r="E35" s="22"/>
      <c r="F35" s="22"/>
      <c r="G35" s="22"/>
      <c r="H35" s="22"/>
      <c r="I35" s="23"/>
    </row>
    <row r="36" spans="2:9">
      <c r="B36" s="24">
        <v>1</v>
      </c>
      <c r="C36" s="28" t="s">
        <v>37</v>
      </c>
      <c r="D36" s="29"/>
      <c r="E36" s="29"/>
      <c r="F36" s="29"/>
      <c r="G36" s="29"/>
      <c r="H36" s="30"/>
      <c r="I36" s="25">
        <v>148441.91</v>
      </c>
    </row>
    <row r="37" spans="2:9">
      <c r="B37" s="24">
        <v>2</v>
      </c>
      <c r="C37" s="28" t="s">
        <v>38</v>
      </c>
      <c r="D37" s="29"/>
      <c r="E37" s="29"/>
      <c r="F37" s="29"/>
      <c r="G37" s="29"/>
      <c r="H37" s="30"/>
      <c r="I37" s="25">
        <v>1050</v>
      </c>
    </row>
    <row r="38" spans="2:9">
      <c r="B38" s="24">
        <v>3</v>
      </c>
      <c r="C38" s="33" t="s">
        <v>23</v>
      </c>
      <c r="D38" s="34"/>
      <c r="E38" s="34"/>
      <c r="F38" s="34"/>
      <c r="G38" s="34"/>
      <c r="H38" s="35"/>
      <c r="I38" s="25">
        <f>12*120.67+278.48*2+235</f>
        <v>2240</v>
      </c>
    </row>
    <row r="39" spans="2:9">
      <c r="B39" s="24">
        <v>4</v>
      </c>
      <c r="C39" s="28" t="s">
        <v>39</v>
      </c>
      <c r="D39" s="29"/>
      <c r="E39" s="29"/>
      <c r="F39" s="29"/>
      <c r="G39" s="29"/>
      <c r="H39" s="30"/>
      <c r="I39" s="25">
        <f>15*8</f>
        <v>120</v>
      </c>
    </row>
    <row r="40" spans="2:9">
      <c r="C40" s="26"/>
      <c r="D40" s="26"/>
      <c r="E40" s="26"/>
      <c r="F40" s="26"/>
      <c r="G40" s="26"/>
      <c r="H40" s="26"/>
      <c r="I40" s="27"/>
    </row>
    <row r="41" spans="2:9">
      <c r="B41" s="1" t="s">
        <v>24</v>
      </c>
      <c r="I41" s="7">
        <f xml:space="preserve"> I9+I17-I23</f>
        <v>-88085.004079999984</v>
      </c>
    </row>
    <row r="42" spans="2:9">
      <c r="B42" s="1" t="s">
        <v>26</v>
      </c>
      <c r="I42" s="7">
        <f>I12-I17+I10</f>
        <v>26525.940000000061</v>
      </c>
    </row>
    <row r="43" spans="2:9">
      <c r="B43" s="1" t="s">
        <v>27</v>
      </c>
      <c r="I43" s="8"/>
    </row>
    <row r="44" spans="2:9">
      <c r="B44" s="1" t="s">
        <v>25</v>
      </c>
      <c r="I44" s="8">
        <v>48183.53</v>
      </c>
    </row>
    <row r="45" spans="2:9">
      <c r="B45" s="1" t="s">
        <v>40</v>
      </c>
      <c r="I45" s="8">
        <f>I41+I44</f>
        <v>-39901.474079999985</v>
      </c>
    </row>
    <row r="46" spans="2:9">
      <c r="B46" s="1" t="s">
        <v>41</v>
      </c>
      <c r="I46" s="8">
        <f>I47-I42</f>
        <v>196066.18999999994</v>
      </c>
    </row>
    <row r="47" spans="2:9">
      <c r="B47" s="1" t="s">
        <v>42</v>
      </c>
      <c r="I47" s="13">
        <v>222592.13</v>
      </c>
    </row>
    <row r="48" spans="2:9">
      <c r="I48" s="8"/>
    </row>
    <row r="51" spans="2:2">
      <c r="B51" s="1" t="s">
        <v>28</v>
      </c>
    </row>
    <row r="52" spans="2:2">
      <c r="B52" s="1" t="s">
        <v>29</v>
      </c>
    </row>
  </sheetData>
  <mergeCells count="7">
    <mergeCell ref="C39:H39"/>
    <mergeCell ref="C36:H36"/>
    <mergeCell ref="C37:H37"/>
    <mergeCell ref="H4:I4"/>
    <mergeCell ref="C38:H38"/>
    <mergeCell ref="B28:G28"/>
    <mergeCell ref="B30:G30"/>
  </mergeCells>
  <phoneticPr fontId="9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Т,75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2014-04-15T02:07:37Z</dcterms:modified>
</cp:coreProperties>
</file>