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76" sheetId="5" r:id="rId1"/>
  </sheets>
  <calcPr calcId="125725" refMode="R1C1"/>
</workbook>
</file>

<file path=xl/calcChain.xml><?xml version="1.0" encoding="utf-8"?>
<calcChain xmlns="http://schemas.openxmlformats.org/spreadsheetml/2006/main">
  <c r="G6" i="5"/>
  <c r="J11"/>
  <c r="J12"/>
  <c r="I15"/>
  <c r="J15"/>
  <c r="J16"/>
  <c r="J19"/>
  <c r="J20"/>
  <c r="J21"/>
  <c r="J22"/>
  <c r="J23"/>
  <c r="J24"/>
  <c r="J25"/>
  <c r="J28"/>
  <c r="J29"/>
  <c r="J30"/>
  <c r="J31"/>
  <c r="J32"/>
  <c r="J35"/>
  <c r="J36"/>
  <c r="J38"/>
  <c r="J40"/>
  <c r="J41"/>
  <c r="J43"/>
</calcChain>
</file>

<file path=xl/sharedStrings.xml><?xml version="1.0" encoding="utf-8"?>
<sst xmlns="http://schemas.openxmlformats.org/spreadsheetml/2006/main" count="42" uniqueCount="42">
  <si>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</si>
  <si>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</si>
  <si>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</si>
  <si>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</si>
  <si>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</si>
  <si>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</si>
  <si>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</si>
  <si>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</si>
  <si>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</si>
  <si>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</si>
  <si>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</si>
  <si>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</si>
  <si>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</si>
  <si>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</si>
  <si>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</si>
  <si>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оплата сл-сантехн., электрикам, уборщ. территории и лест.кл. с налогами 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</si>
  <si>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</si>
  <si>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</si>
  <si>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</si>
  <si>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</si>
  <si>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</si>
  <si>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Установка вентилей шар. d20, манометра, термометра</t>
  </si>
  <si>
    <t>Остаток (+), перерасход (-) на 01.01.2014г.</t>
  </si>
  <si>
    <t>Перерасчет по теплосчетчику за 2013г.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</si>
  <si>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</si>
  <si>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</si>
  <si>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</si>
  <si>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</si>
  <si>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Топкинский,76</t>
  </si>
  <si>
    <t xml:space="preserve"> Начислено нежилым помещениям, ОАО "Ростелеком"</t>
  </si>
  <si>
    <t xml:space="preserve"> Оплачено нежилыми помещениями, ОАО "Ростелеком"</t>
  </si>
  <si>
    <t xml:space="preserve"> 1. Расходы по обслуживанию жилого дома</t>
  </si>
  <si>
    <t xml:space="preserve"> аварийное обслуживание</t>
  </si>
  <si>
    <t>благоустройство:очистка снега придомовой территории</t>
  </si>
  <si>
    <t>благоустройство:очистка крыш от снега</t>
  </si>
  <si>
    <t>биллинговое обслуживание приборов учета</t>
  </si>
  <si>
    <t>2.Ремонтные работы, всего</t>
  </si>
  <si>
    <t>Частичная окраска фасада</t>
  </si>
  <si>
    <t>Замена эл.лампочек</t>
  </si>
  <si>
    <t>Итого остаток (+), перерасход (-) на 01.01.2014г.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</si>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</sst>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8"/>
      <name val="Arial Cyr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2" fillId="0" borderId="0" xfId="2" applyFont="1" applyFill="1" applyBorder="1"/>
    <xf numFmtId="0" fontId="2" fillId="0" borderId="0" xfId="2" applyFont="1" applyFill="1"/>
    <xf numFmtId="0" fontId="2" fillId="0" borderId="0" xfId="2" applyFont="1" applyAlignment="1">
      <alignment horizontal="right"/>
    </xf>
    <xf numFmtId="4" fontId="2" fillId="0" borderId="1" xfId="2" applyNumberFormat="1" applyFont="1" applyBorder="1"/>
    <xf numFmtId="4" fontId="2" fillId="0" borderId="0" xfId="2" applyNumberFormat="1" applyFont="1"/>
    <xf numFmtId="0" fontId="5" fillId="0" borderId="0" xfId="2" applyFont="1"/>
    <xf numFmtId="0" fontId="2" fillId="0" borderId="0" xfId="2" applyFont="1" applyBorder="1"/>
    <xf numFmtId="4" fontId="4" fillId="0" borderId="2" xfId="2" applyNumberFormat="1" applyFont="1" applyBorder="1"/>
    <xf numFmtId="2" fontId="2" fillId="0" borderId="0" xfId="2" applyNumberFormat="1" applyFont="1"/>
    <xf numFmtId="4" fontId="2" fillId="0" borderId="0" xfId="2" applyNumberFormat="1" applyFont="1" applyBorder="1"/>
    <xf numFmtId="4" fontId="10" fillId="0" borderId="0" xfId="2" applyNumberFormat="1" applyFont="1" applyBorder="1"/>
    <xf numFmtId="164" fontId="2" fillId="0" borderId="0" xfId="2" applyNumberFormat="1" applyFont="1"/>
    <xf numFmtId="4" fontId="10" fillId="0" borderId="0" xfId="2" applyNumberFormat="1" applyFont="1"/>
    <xf numFmtId="0" fontId="6" fillId="0" borderId="0" xfId="2" applyFont="1"/>
    <xf numFmtId="0" fontId="2" fillId="0" borderId="0" xfId="2" applyFont="1" applyAlignment="1"/>
    <xf numFmtId="0" fontId="7" fillId="0" borderId="0" xfId="2" applyFont="1" applyAlignment="1"/>
    <xf numFmtId="0" fontId="7" fillId="0" borderId="0" xfId="2" applyFont="1" applyBorder="1" applyAlignment="1"/>
    <xf numFmtId="4" fontId="2" fillId="0" borderId="1" xfId="2" applyNumberFormat="1" applyFont="1" applyFill="1" applyBorder="1"/>
    <xf numFmtId="4" fontId="2" fillId="2" borderId="1" xfId="2" applyNumberFormat="1" applyFont="1" applyFill="1" applyBorder="1"/>
    <xf numFmtId="0" fontId="8" fillId="0" borderId="0" xfId="2" applyFont="1"/>
    <xf numFmtId="4" fontId="8" fillId="0" borderId="0" xfId="2" applyNumberFormat="1" applyFont="1"/>
    <xf numFmtId="0" fontId="8" fillId="0" borderId="1" xfId="2" applyFont="1" applyBorder="1"/>
    <xf numFmtId="4" fontId="8" fillId="0" borderId="1" xfId="2" applyNumberFormat="1" applyFont="1" applyBorder="1"/>
    <xf numFmtId="4" fontId="4" fillId="0" borderId="3" xfId="2" applyNumberFormat="1" applyFont="1" applyBorder="1"/>
    <xf numFmtId="4" fontId="4" fillId="0" borderId="1" xfId="2" applyNumberFormat="1" applyFont="1" applyBorder="1"/>
    <xf numFmtId="4" fontId="4" fillId="0" borderId="0" xfId="2" applyNumberFormat="1" applyFont="1" applyBorder="1"/>
    <xf numFmtId="0" fontId="8" fillId="0" borderId="4" xfId="2" applyFont="1" applyBorder="1" applyAlignment="1"/>
    <xf numFmtId="0" fontId="8" fillId="0" borderId="5" xfId="2" applyFont="1" applyBorder="1" applyAlignment="1"/>
    <xf numFmtId="0" fontId="8" fillId="0" borderId="6" xfId="2" applyFont="1" applyBorder="1" applyAlignment="1"/>
    <xf numFmtId="0" fontId="4" fillId="3" borderId="4" xfId="2" applyFont="1" applyFill="1" applyBorder="1" applyAlignment="1"/>
    <xf numFmtId="0" fontId="4" fillId="3" borderId="6" xfId="2" applyFont="1" applyFill="1" applyBorder="1" applyAlignment="1"/>
    <xf numFmtId="0" fontId="2" fillId="0" borderId="0" xfId="2" applyFont="1" applyBorder="1" applyAlignment="1"/>
    <xf numFmtId="0" fontId="8" fillId="0" borderId="4" xfId="2" applyFont="1" applyBorder="1" applyAlignment="1">
      <alignment wrapText="1"/>
    </xf>
    <xf numFmtId="0" fontId="8" fillId="0" borderId="5" xfId="2" applyFont="1" applyBorder="1" applyAlignment="1">
      <alignment wrapText="1"/>
    </xf>
    <xf numFmtId="0" fontId="8" fillId="0" borderId="6" xfId="2" applyFont="1" applyBorder="1" applyAlignment="1">
      <alignment wrapText="1"/>
    </xf>
  </cellXfs>
  <cellStyles count="3">
    <cellStyle name="Обычный" xfId="0" builtinId="0"/>
    <cellStyle name="Обычный 2" xfId="1"/>
    <cellStyle name="Обычный_Отчет,13 -Радуга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2:J49"/>
  <sheetViews>
    <sheetView tabSelected="1" topLeftCell="B1" workbookViewId="0">
      <selection activeCell="L6" sqref="L6"/>
    </sheetView>
  </sheetViews>
  <sheetFormatPr defaultRowHeight="15.75"/>
  <cols>
    <col min="1" max="1" width="11.85546875" style="1" hidden="1" customWidth="1"/>
    <col min="2" max="2" width="11.85546875" style="1" customWidth="1"/>
    <col min="3" max="3" width="8.42578125" style="1" customWidth="1"/>
    <col min="4" max="4" width="10.140625" style="1" customWidth="1"/>
    <col min="5" max="8" width="9.140625" style="1"/>
    <col min="9" max="9" width="13.85546875" style="1" customWidth="1"/>
    <col min="10" max="10" width="15.140625" style="1" customWidth="1"/>
    <col min="11" max="16384" width="9.140625" style="1"/>
  </cols>
  <sheetData>
    <row r="2" spans="3:10" ht="18.75">
      <c r="E2" s="2" t="s">
        <v>0</v>
      </c>
      <c r="I2" s="1" t="s">
        <v>1</v>
      </c>
    </row>
    <row r="3" spans="3:10">
      <c r="D3" s="3" t="s">
        <v>2</v>
      </c>
      <c r="E3" s="3"/>
      <c r="F3" s="3"/>
      <c r="G3" s="3"/>
      <c r="H3" s="4"/>
      <c r="I3" s="33" t="s">
        <v>28</v>
      </c>
      <c r="J3" s="34"/>
    </row>
    <row r="4" spans="3:10">
      <c r="D4" s="3" t="s">
        <v>3</v>
      </c>
      <c r="E4" s="3"/>
      <c r="F4" s="3"/>
      <c r="G4" s="3"/>
    </row>
    <row r="5" spans="3:10">
      <c r="I5" s="5"/>
    </row>
    <row r="6" spans="3:10">
      <c r="C6" s="1" t="s">
        <v>4</v>
      </c>
      <c r="E6" s="1">
        <v>1500.2</v>
      </c>
      <c r="F6" s="5">
        <v>265.39999999999998</v>
      </c>
      <c r="G6" s="1">
        <f>E6+F6</f>
        <v>1765.6</v>
      </c>
    </row>
    <row r="7" spans="3:10">
      <c r="J7" s="6" t="s">
        <v>5</v>
      </c>
    </row>
    <row r="8" spans="3:10">
      <c r="C8" s="1" t="s">
        <v>6</v>
      </c>
      <c r="J8" s="7">
        <v>-102474.45338000002</v>
      </c>
    </row>
    <row r="9" spans="3:10">
      <c r="C9" s="1" t="s">
        <v>7</v>
      </c>
      <c r="J9" s="7">
        <v>40461.514999999927</v>
      </c>
    </row>
    <row r="10" spans="3:10" ht="16.5" thickBot="1">
      <c r="J10" s="8"/>
    </row>
    <row r="11" spans="3:10" ht="19.5" thickBot="1">
      <c r="C11" s="2" t="s">
        <v>8</v>
      </c>
      <c r="D11" s="2"/>
      <c r="E11" s="2"/>
      <c r="F11" s="9"/>
      <c r="G11" s="10"/>
      <c r="H11" s="10"/>
      <c r="J11" s="11">
        <f>J12+J13</f>
        <v>314862.53999999998</v>
      </c>
    </row>
    <row r="12" spans="3:10">
      <c r="C12" s="1" t="s">
        <v>9</v>
      </c>
      <c r="I12" s="12"/>
      <c r="J12" s="13">
        <f>209908.02+10621.8</f>
        <v>220529.81999999998</v>
      </c>
    </row>
    <row r="13" spans="3:10">
      <c r="C13" s="1" t="s">
        <v>10</v>
      </c>
      <c r="I13" s="12"/>
      <c r="J13" s="13">
        <v>94332.72</v>
      </c>
    </row>
    <row r="14" spans="3:10" ht="16.5" thickBot="1">
      <c r="I14" s="12"/>
      <c r="J14" s="14"/>
    </row>
    <row r="15" spans="3:10" ht="19.5" thickBot="1">
      <c r="C15" s="2" t="s">
        <v>11</v>
      </c>
      <c r="D15" s="2"/>
      <c r="E15" s="2"/>
      <c r="F15" s="9"/>
      <c r="I15" s="15">
        <f>J15/J11*100</f>
        <v>94.635262105171364</v>
      </c>
      <c r="J15" s="11">
        <f>J17+J16</f>
        <v>297970.99</v>
      </c>
    </row>
    <row r="16" spans="3:10">
      <c r="C16" s="1" t="s">
        <v>12</v>
      </c>
      <c r="J16" s="8">
        <f>193692.32+14166.77</f>
        <v>207859.09</v>
      </c>
    </row>
    <row r="17" spans="3:10">
      <c r="C17" s="1" t="s">
        <v>13</v>
      </c>
      <c r="J17" s="8">
        <v>90111.9</v>
      </c>
    </row>
    <row r="18" spans="3:10">
      <c r="J18" s="16"/>
    </row>
    <row r="19" spans="3:10">
      <c r="C19" s="1" t="s">
        <v>29</v>
      </c>
      <c r="J19" s="8">
        <f>67158.67+6000</f>
        <v>73158.67</v>
      </c>
    </row>
    <row r="20" spans="3:10" ht="16.5" thickBot="1">
      <c r="C20" s="1" t="s">
        <v>30</v>
      </c>
      <c r="J20" s="8">
        <f>J19*0.91</f>
        <v>66574.3897</v>
      </c>
    </row>
    <row r="21" spans="3:10" ht="19.5" thickBot="1">
      <c r="C21" s="2" t="s">
        <v>14</v>
      </c>
      <c r="J21" s="11">
        <f>J22+J32</f>
        <v>361001.92639999994</v>
      </c>
    </row>
    <row r="22" spans="3:10">
      <c r="C22" s="1" t="s">
        <v>31</v>
      </c>
      <c r="J22" s="8">
        <f>J23+J24+J25+J26+J27+J28+J29+J30+J31</f>
        <v>270660.38639999996</v>
      </c>
    </row>
    <row r="23" spans="3:10">
      <c r="C23" s="17" t="s">
        <v>15</v>
      </c>
      <c r="J23" s="7">
        <f>11417.81*12</f>
        <v>137013.72</v>
      </c>
    </row>
    <row r="24" spans="3:10">
      <c r="C24" s="1" t="s">
        <v>32</v>
      </c>
      <c r="J24" s="7">
        <f>0.57*G6*12</f>
        <v>12076.703999999998</v>
      </c>
    </row>
    <row r="25" spans="3:10">
      <c r="C25" s="18" t="s">
        <v>16</v>
      </c>
      <c r="D25" s="19"/>
      <c r="E25" s="19"/>
      <c r="F25" s="19"/>
      <c r="G25" s="19"/>
      <c r="H25" s="19"/>
      <c r="I25" s="20"/>
      <c r="J25" s="7">
        <f>E6*1.24</f>
        <v>1860.248</v>
      </c>
    </row>
    <row r="26" spans="3:10">
      <c r="C26" s="35" t="s">
        <v>33</v>
      </c>
      <c r="D26" s="35"/>
      <c r="E26" s="35"/>
      <c r="F26" s="35"/>
      <c r="G26" s="35"/>
      <c r="H26" s="35"/>
      <c r="I26" s="20"/>
      <c r="J26" s="7">
        <v>16901.14</v>
      </c>
    </row>
    <row r="27" spans="3:10">
      <c r="C27" s="18" t="s">
        <v>34</v>
      </c>
      <c r="D27" s="19"/>
      <c r="E27" s="19"/>
      <c r="F27" s="19"/>
      <c r="G27" s="19"/>
      <c r="H27" s="19"/>
      <c r="I27" s="20"/>
      <c r="J27" s="7">
        <v>29408.35</v>
      </c>
    </row>
    <row r="28" spans="3:10">
      <c r="C28" s="35" t="s">
        <v>35</v>
      </c>
      <c r="D28" s="35"/>
      <c r="E28" s="35"/>
      <c r="F28" s="35"/>
      <c r="G28" s="35"/>
      <c r="H28" s="35"/>
      <c r="I28" s="20"/>
      <c r="J28" s="7">
        <f>250*12</f>
        <v>3000</v>
      </c>
    </row>
    <row r="29" spans="3:10">
      <c r="C29" s="1" t="s">
        <v>17</v>
      </c>
      <c r="J29" s="21">
        <f>(J11+J19)*0.12</f>
        <v>46562.545199999993</v>
      </c>
    </row>
    <row r="30" spans="3:10">
      <c r="C30" s="1" t="s">
        <v>18</v>
      </c>
      <c r="J30" s="7">
        <f>J15*0.06</f>
        <v>17878.259399999999</v>
      </c>
    </row>
    <row r="31" spans="3:10">
      <c r="C31" s="1" t="s">
        <v>19</v>
      </c>
      <c r="J31" s="7">
        <f>J15*0.02</f>
        <v>5959.4197999999997</v>
      </c>
    </row>
    <row r="32" spans="3:10">
      <c r="C32" s="1" t="s">
        <v>36</v>
      </c>
      <c r="J32" s="22">
        <f>J34+J35+J36</f>
        <v>90341.54</v>
      </c>
    </row>
    <row r="33" spans="3:10">
      <c r="C33" s="23" t="s">
        <v>20</v>
      </c>
      <c r="D33" s="23"/>
      <c r="E33" s="23"/>
      <c r="F33" s="23"/>
      <c r="G33" s="23"/>
      <c r="H33" s="23"/>
      <c r="I33" s="23"/>
      <c r="J33" s="24"/>
    </row>
    <row r="34" spans="3:10">
      <c r="C34" s="25">
        <v>1</v>
      </c>
      <c r="D34" s="30" t="s">
        <v>37</v>
      </c>
      <c r="E34" s="31"/>
      <c r="F34" s="31"/>
      <c r="G34" s="31"/>
      <c r="H34" s="31"/>
      <c r="I34" s="32"/>
      <c r="J34" s="26">
        <v>87965.54</v>
      </c>
    </row>
    <row r="35" spans="3:10">
      <c r="C35" s="25">
        <v>2</v>
      </c>
      <c r="D35" s="36" t="s">
        <v>21</v>
      </c>
      <c r="E35" s="37"/>
      <c r="F35" s="37"/>
      <c r="G35" s="37"/>
      <c r="H35" s="37"/>
      <c r="I35" s="38"/>
      <c r="J35" s="26">
        <f>12*120.67+278.48*2+235</f>
        <v>2240</v>
      </c>
    </row>
    <row r="36" spans="3:10">
      <c r="C36" s="25">
        <v>3</v>
      </c>
      <c r="D36" s="30" t="s">
        <v>38</v>
      </c>
      <c r="E36" s="31"/>
      <c r="F36" s="31"/>
      <c r="G36" s="31"/>
      <c r="H36" s="31"/>
      <c r="I36" s="32"/>
      <c r="J36" s="26">
        <f>17*8</f>
        <v>136</v>
      </c>
    </row>
    <row r="37" spans="3:10" ht="16.5" thickBot="1">
      <c r="J37" s="8"/>
    </row>
    <row r="38" spans="3:10">
      <c r="C38" s="1" t="s">
        <v>22</v>
      </c>
      <c r="J38" s="27">
        <f xml:space="preserve"> J8+J15-J21+J19</f>
        <v>-92346.71977999997</v>
      </c>
    </row>
    <row r="39" spans="3:10">
      <c r="C39" s="1" t="s">
        <v>23</v>
      </c>
      <c r="J39" s="7">
        <v>31881.47</v>
      </c>
    </row>
    <row r="40" spans="3:10">
      <c r="C40" s="3" t="s">
        <v>39</v>
      </c>
      <c r="D40" s="3"/>
      <c r="E40" s="3"/>
      <c r="F40" s="3"/>
      <c r="G40" s="3"/>
      <c r="H40" s="3"/>
      <c r="J40" s="28">
        <f>J38+J39</f>
        <v>-60465.249779999969</v>
      </c>
    </row>
    <row r="41" spans="3:10">
      <c r="C41" s="1" t="s">
        <v>24</v>
      </c>
      <c r="J41" s="7">
        <f>J11-J15+J9</f>
        <v>57353.064999999915</v>
      </c>
    </row>
    <row r="42" spans="3:10">
      <c r="C42" s="1" t="s">
        <v>25</v>
      </c>
      <c r="J42" s="8"/>
    </row>
    <row r="43" spans="3:10">
      <c r="C43" s="1" t="s">
        <v>40</v>
      </c>
      <c r="J43" s="8">
        <f>J44-J41</f>
        <v>96332.30500000008</v>
      </c>
    </row>
    <row r="44" spans="3:10">
      <c r="C44" s="1" t="s">
        <v>41</v>
      </c>
      <c r="J44" s="13">
        <v>153685.37</v>
      </c>
    </row>
    <row r="45" spans="3:10">
      <c r="J45" s="8"/>
    </row>
    <row r="47" spans="3:10">
      <c r="C47" s="3"/>
      <c r="D47" s="3"/>
      <c r="E47" s="3"/>
      <c r="F47" s="3"/>
      <c r="G47" s="3"/>
      <c r="H47" s="3"/>
      <c r="I47" s="3"/>
      <c r="J47" s="29"/>
    </row>
    <row r="48" spans="3:10">
      <c r="C48" s="1" t="s">
        <v>26</v>
      </c>
    </row>
    <row r="49" spans="3:3">
      <c r="C49" s="1" t="s">
        <v>27</v>
      </c>
    </row>
  </sheetData>
  <mergeCells count="6">
    <mergeCell ref="D36:I36"/>
    <mergeCell ref="I3:J3"/>
    <mergeCell ref="C26:H26"/>
    <mergeCell ref="C28:H28"/>
    <mergeCell ref="D35:I35"/>
    <mergeCell ref="D34:I34"/>
  </mergeCells>
  <phoneticPr fontId="9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Т,76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2014-04-15T02:07:49Z</dcterms:modified>
</cp:coreProperties>
</file>