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бор" sheetId="1" r:id="rId1"/>
    <sheet name="затраты" sheetId="4" r:id="rId2"/>
  </sheets>
  <calcPr calcId="124519"/>
</workbook>
</file>

<file path=xl/calcChain.xml><?xml version="1.0" encoding="utf-8"?>
<calcChain xmlns="http://schemas.openxmlformats.org/spreadsheetml/2006/main">
  <c r="T20" i="4"/>
  <c r="T8"/>
  <c r="T9"/>
  <c r="T10"/>
  <c r="T11"/>
  <c r="T12"/>
  <c r="T13"/>
  <c r="T14"/>
  <c r="T15"/>
  <c r="T16"/>
  <c r="T17"/>
  <c r="T18"/>
  <c r="T7"/>
  <c r="M8"/>
  <c r="M9"/>
  <c r="M10"/>
  <c r="M11"/>
  <c r="M12"/>
  <c r="M13"/>
  <c r="M14"/>
  <c r="M15"/>
  <c r="M16"/>
  <c r="M17"/>
  <c r="M18"/>
  <c r="M7"/>
  <c r="S20" l="1"/>
  <c r="R20"/>
  <c r="R18"/>
  <c r="R13"/>
  <c r="P20"/>
  <c r="F20"/>
  <c r="G8"/>
  <c r="G9"/>
  <c r="G10"/>
  <c r="G11"/>
  <c r="G12"/>
  <c r="G13"/>
  <c r="G14"/>
  <c r="G15"/>
  <c r="G16"/>
  <c r="G17"/>
  <c r="G18"/>
  <c r="G7"/>
  <c r="W20" l="1"/>
  <c r="V20"/>
  <c r="Q20"/>
  <c r="O20"/>
  <c r="N20"/>
  <c r="M20"/>
  <c r="I20"/>
  <c r="H20"/>
  <c r="D20"/>
  <c r="C20"/>
  <c r="D21" i="1"/>
  <c r="C21"/>
  <c r="X8" i="4" l="1"/>
  <c r="X9"/>
  <c r="X10"/>
  <c r="X11"/>
  <c r="X12"/>
  <c r="X13"/>
  <c r="X14"/>
  <c r="X15"/>
  <c r="X16"/>
  <c r="X17"/>
  <c r="X18"/>
  <c r="G20" l="1"/>
  <c r="X7"/>
  <c r="X20" s="1"/>
  <c r="E20"/>
  <c r="J20"/>
  <c r="K20"/>
  <c r="L20"/>
  <c r="U20"/>
  <c r="E19" i="1" l="1"/>
  <c r="E18"/>
  <c r="E17"/>
  <c r="E16"/>
  <c r="E8" l="1"/>
  <c r="E10"/>
  <c r="E11"/>
  <c r="E12"/>
  <c r="E13"/>
  <c r="E14"/>
  <c r="E15"/>
  <c r="E9"/>
  <c r="E21" l="1"/>
</calcChain>
</file>

<file path=xl/sharedStrings.xml><?xml version="1.0" encoding="utf-8"?>
<sst xmlns="http://schemas.openxmlformats.org/spreadsheetml/2006/main" count="72" uniqueCount="56">
  <si>
    <t>январь</t>
  </si>
  <si>
    <t>начисление</t>
  </si>
  <si>
    <t>сбор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</si>
  <si>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</si>
  <si>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</si>
  <si>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</si>
  <si>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</si>
  <si>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</si>
  <si>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</si>
  <si>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</si>
  <si>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</si>
  <si>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</si>
  <si>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</si>
  <si>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</si>
  <si>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</si>
  <si>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период</t>
  </si>
  <si>
    <t>убор</t>
  </si>
  <si>
    <t xml:space="preserve">налог </t>
  </si>
  <si>
    <t>канализ</t>
  </si>
  <si>
    <t>обслуж</t>
  </si>
  <si>
    <t xml:space="preserve">содер </t>
  </si>
  <si>
    <t>лифта</t>
  </si>
  <si>
    <t>есн</t>
  </si>
  <si>
    <t xml:space="preserve">вознаг </t>
  </si>
  <si>
    <t>% сбора</t>
  </si>
  <si>
    <t>итого за год</t>
  </si>
  <si>
    <t>Период</t>
  </si>
  <si>
    <t xml:space="preserve">инвентарь </t>
  </si>
  <si>
    <t>холод</t>
  </si>
  <si>
    <t xml:space="preserve"> вода</t>
  </si>
  <si>
    <t xml:space="preserve">ком </t>
  </si>
  <si>
    <t>сборы</t>
  </si>
  <si>
    <t xml:space="preserve">з/п </t>
  </si>
  <si>
    <t>двор</t>
  </si>
  <si>
    <t>з/п</t>
  </si>
  <si>
    <t>пред</t>
  </si>
  <si>
    <t xml:space="preserve">тех </t>
  </si>
  <si>
    <t>ТП</t>
  </si>
  <si>
    <t>Тек.</t>
  </si>
  <si>
    <t>ремонт</t>
  </si>
  <si>
    <t>Сод</t>
  </si>
  <si>
    <t xml:space="preserve">вывоз </t>
  </si>
  <si>
    <t>учета</t>
  </si>
  <si>
    <t xml:space="preserve">УК </t>
  </si>
  <si>
    <t>Начисление и сбор за жилые помещения  в 2011 год по адресу Омулевского 20/3</t>
  </si>
  <si>
    <t>по адресу ул. Омулевского 20/3    за 2011 год</t>
  </si>
  <si>
    <t>домо-</t>
  </si>
  <si>
    <t>управ</t>
  </si>
  <si>
    <t>и материал</t>
  </si>
  <si>
    <t>ТБО</t>
  </si>
  <si>
    <t xml:space="preserve">авар-тех </t>
  </si>
  <si>
    <t>Ремонт сист.</t>
  </si>
  <si>
    <t>вентиляции</t>
  </si>
  <si>
    <t>сопр.пр.</t>
  </si>
  <si>
    <t>Текущий</t>
  </si>
  <si>
    <t>Затраты на  управление и обслуживание многоквартирного дома без учета коммунальных услуг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</si>
</sst>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8"/>
      <color theme="1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8"/>
      <color theme="1"/>
      <name val="Book Antiqua"/>
      <family val="1"/>
      <charset val="204"/>
    </font>
    <font>
      <sz val="8"/>
      <color theme="1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2" fontId="0" fillId="0" borderId="1" xfId="0" applyNumberFormat="1" applyFont="1" applyBorder="1"/>
    <xf numFmtId="0" fontId="1" fillId="0" borderId="4" xfId="0" applyFont="1" applyFill="1" applyBorder="1" applyAlignment="1">
      <alignment horizontal="center"/>
    </xf>
    <xf numFmtId="0" fontId="0" fillId="2" borderId="0" xfId="0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0" fillId="0" borderId="2" xfId="0" applyFont="1" applyBorder="1"/>
    <xf numFmtId="2" fontId="0" fillId="0" borderId="2" xfId="0" applyNumberFormat="1" applyFont="1" applyBorder="1"/>
    <xf numFmtId="0" fontId="1" fillId="0" borderId="5" xfId="0" applyFont="1" applyBorder="1"/>
    <xf numFmtId="0" fontId="1" fillId="0" borderId="6" xfId="0" applyFont="1" applyBorder="1"/>
    <xf numFmtId="2" fontId="1" fillId="0" borderId="7" xfId="0" applyNumberFormat="1" applyFont="1" applyBorder="1"/>
    <xf numFmtId="0" fontId="6" fillId="2" borderId="12" xfId="0" applyFont="1" applyFill="1" applyBorder="1"/>
    <xf numFmtId="0" fontId="6" fillId="2" borderId="13" xfId="0" applyFont="1" applyFill="1" applyBorder="1"/>
    <xf numFmtId="0" fontId="7" fillId="0" borderId="0" xfId="0" applyFont="1"/>
    <xf numFmtId="0" fontId="6" fillId="2" borderId="9" xfId="0" applyFont="1" applyFill="1" applyBorder="1"/>
    <xf numFmtId="0" fontId="6" fillId="2" borderId="10" xfId="0" applyFont="1" applyFill="1" applyBorder="1"/>
    <xf numFmtId="0" fontId="8" fillId="0" borderId="3" xfId="0" applyFont="1" applyBorder="1"/>
    <xf numFmtId="0" fontId="9" fillId="2" borderId="3" xfId="0" applyFont="1" applyFill="1" applyBorder="1"/>
    <xf numFmtId="2" fontId="9" fillId="2" borderId="3" xfId="0" applyNumberFormat="1" applyFont="1" applyFill="1" applyBorder="1"/>
    <xf numFmtId="0" fontId="8" fillId="0" borderId="1" xfId="0" applyFont="1" applyBorder="1"/>
    <xf numFmtId="0" fontId="9" fillId="2" borderId="1" xfId="0" applyFont="1" applyFill="1" applyBorder="1"/>
    <xf numFmtId="2" fontId="9" fillId="2" borderId="1" xfId="0" applyNumberFormat="1" applyFont="1" applyFill="1" applyBorder="1"/>
    <xf numFmtId="0" fontId="6" fillId="0" borderId="1" xfId="0" applyFont="1" applyBorder="1"/>
    <xf numFmtId="0" fontId="6" fillId="2" borderId="1" xfId="0" applyFont="1" applyFill="1" applyBorder="1"/>
    <xf numFmtId="2" fontId="6" fillId="2" borderId="1" xfId="0" applyNumberFormat="1" applyFont="1" applyFill="1" applyBorder="1"/>
    <xf numFmtId="2" fontId="0" fillId="0" borderId="0" xfId="0" applyNumberFormat="1"/>
    <xf numFmtId="0" fontId="0" fillId="0" borderId="0" xfId="0"/>
    <xf numFmtId="0" fontId="0" fillId="0" borderId="0" xfId="0"/>
    <xf numFmtId="2" fontId="6" fillId="0" borderId="3" xfId="0" applyNumberFormat="1" applyFont="1" applyBorder="1"/>
    <xf numFmtId="2" fontId="6" fillId="0" borderId="1" xfId="0" applyNumberFormat="1" applyFont="1" applyBorder="1"/>
    <xf numFmtId="0" fontId="5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23"/>
  <sheetViews>
    <sheetView tabSelected="1" workbookViewId="0">
      <selection activeCell="K16" sqref="K16"/>
    </sheetView>
  </sheetViews>
  <sheetFormatPr defaultRowHeight="15"/>
  <cols>
    <col min="2" max="2" width="19.5703125" customWidth="1"/>
    <col min="3" max="3" width="17.85546875" customWidth="1"/>
    <col min="4" max="4" width="21.140625" customWidth="1"/>
    <col min="5" max="5" width="11.85546875" customWidth="1"/>
    <col min="6" max="6" width="12.85546875" customWidth="1"/>
    <col min="7" max="7" width="10.28515625" customWidth="1"/>
  </cols>
  <sheetData>
    <row r="2" spans="2:7" ht="19.5" customHeight="1"/>
    <row r="3" spans="2:7" ht="30.75" customHeight="1">
      <c r="B3" s="38" t="s">
        <v>44</v>
      </c>
      <c r="C3" s="38"/>
      <c r="D3" s="38"/>
      <c r="E3" s="38"/>
    </row>
    <row r="4" spans="2:7">
      <c r="B4" s="39"/>
      <c r="C4" s="39"/>
      <c r="D4" s="39"/>
      <c r="E4" s="39"/>
    </row>
    <row r="5" spans="2:7" ht="18.75">
      <c r="B5" s="4"/>
      <c r="C5" s="4"/>
      <c r="D5" s="4"/>
      <c r="E5" s="4"/>
    </row>
    <row r="7" spans="2:7" ht="29.25" customHeight="1">
      <c r="B7" s="7" t="s">
        <v>15</v>
      </c>
      <c r="C7" s="7" t="s">
        <v>1</v>
      </c>
      <c r="D7" s="7" t="s">
        <v>2</v>
      </c>
      <c r="E7" s="1" t="s">
        <v>24</v>
      </c>
      <c r="G7" s="10"/>
    </row>
    <row r="8" spans="2:7">
      <c r="B8" s="1" t="s">
        <v>0</v>
      </c>
      <c r="C8" s="8">
        <v>131580.16</v>
      </c>
      <c r="D8" s="8">
        <v>18389.14</v>
      </c>
      <c r="E8" s="9">
        <f>D8/C8*100</f>
        <v>13.97561760070819</v>
      </c>
      <c r="G8" s="33"/>
    </row>
    <row r="9" spans="2:7">
      <c r="B9" s="1" t="s">
        <v>3</v>
      </c>
      <c r="C9" s="8">
        <v>138490.18</v>
      </c>
      <c r="D9" s="8">
        <v>57842.55</v>
      </c>
      <c r="E9" s="9">
        <f>D9/C9*100</f>
        <v>41.766535360124458</v>
      </c>
      <c r="G9" s="33"/>
    </row>
    <row r="10" spans="2:7">
      <c r="B10" s="1" t="s">
        <v>4</v>
      </c>
      <c r="C10" s="8">
        <v>134910.15</v>
      </c>
      <c r="D10" s="8">
        <v>114455.54</v>
      </c>
      <c r="E10" s="9">
        <f t="shared" ref="E10:E19" si="0">D10/C10*100</f>
        <v>84.838346114061835</v>
      </c>
      <c r="G10" s="33"/>
    </row>
    <row r="11" spans="2:7">
      <c r="B11" s="1" t="s">
        <v>5</v>
      </c>
      <c r="C11" s="8">
        <v>155599.79999999999</v>
      </c>
      <c r="D11" s="8">
        <v>172098.72</v>
      </c>
      <c r="E11" s="9">
        <f t="shared" si="0"/>
        <v>110.60343265222707</v>
      </c>
      <c r="G11" s="33"/>
    </row>
    <row r="12" spans="2:7">
      <c r="B12" s="1" t="s">
        <v>6</v>
      </c>
      <c r="C12" s="8">
        <v>162026.19</v>
      </c>
      <c r="D12" s="8">
        <v>65117.03</v>
      </c>
      <c r="E12" s="9">
        <f t="shared" si="0"/>
        <v>40.189200276819442</v>
      </c>
      <c r="G12" s="33"/>
    </row>
    <row r="13" spans="2:7">
      <c r="B13" s="1" t="s">
        <v>7</v>
      </c>
      <c r="C13" s="8">
        <v>146541.59</v>
      </c>
      <c r="D13" s="8">
        <v>93752.02</v>
      </c>
      <c r="E13" s="9">
        <f t="shared" si="0"/>
        <v>63.976390593277998</v>
      </c>
      <c r="G13" s="33"/>
    </row>
    <row r="14" spans="2:7">
      <c r="B14" s="1" t="s">
        <v>8</v>
      </c>
      <c r="C14" s="8">
        <v>151020.92000000001</v>
      </c>
      <c r="D14" s="8">
        <v>157660.19</v>
      </c>
      <c r="E14" s="9">
        <f t="shared" si="0"/>
        <v>104.39625847862666</v>
      </c>
      <c r="G14" s="33"/>
    </row>
    <row r="15" spans="2:7">
      <c r="B15" s="1" t="s">
        <v>9</v>
      </c>
      <c r="C15" s="8">
        <v>144118.01999999999</v>
      </c>
      <c r="D15" s="8">
        <v>86259.61</v>
      </c>
      <c r="E15" s="9">
        <f t="shared" si="0"/>
        <v>59.853452052699595</v>
      </c>
      <c r="G15" s="33"/>
    </row>
    <row r="16" spans="2:7">
      <c r="B16" s="1" t="s">
        <v>10</v>
      </c>
      <c r="C16" s="8">
        <v>203293.91</v>
      </c>
      <c r="D16" s="8">
        <v>156846.04</v>
      </c>
      <c r="E16" s="9">
        <f t="shared" si="0"/>
        <v>77.152355424714898</v>
      </c>
      <c r="G16" s="33"/>
    </row>
    <row r="17" spans="2:7">
      <c r="B17" s="1" t="s">
        <v>11</v>
      </c>
      <c r="C17" s="8">
        <v>158225.89000000001</v>
      </c>
      <c r="D17" s="8">
        <v>107363.83</v>
      </c>
      <c r="E17" s="9">
        <f t="shared" si="0"/>
        <v>67.854780276476873</v>
      </c>
      <c r="G17" s="33"/>
    </row>
    <row r="18" spans="2:7">
      <c r="B18" s="1" t="s">
        <v>12</v>
      </c>
      <c r="C18" s="8">
        <v>207729.42</v>
      </c>
      <c r="D18" s="8">
        <v>180367.17</v>
      </c>
      <c r="E18" s="9">
        <f t="shared" si="0"/>
        <v>86.827937034628988</v>
      </c>
      <c r="G18" s="33"/>
    </row>
    <row r="19" spans="2:7">
      <c r="B19" s="1" t="s">
        <v>13</v>
      </c>
      <c r="C19" s="8">
        <v>173852.05</v>
      </c>
      <c r="D19" s="8">
        <v>232211.62</v>
      </c>
      <c r="E19" s="9">
        <f t="shared" si="0"/>
        <v>133.56852565155256</v>
      </c>
      <c r="G19" s="33"/>
    </row>
    <row r="20" spans="2:7" ht="15.75" thickBot="1">
      <c r="B20" s="6"/>
      <c r="C20" s="14"/>
      <c r="D20" s="14"/>
      <c r="E20" s="15"/>
    </row>
    <row r="21" spans="2:7" ht="15.75" thickBot="1">
      <c r="B21" s="16" t="s">
        <v>25</v>
      </c>
      <c r="C21" s="17">
        <f>SUM(C8:C20)</f>
        <v>1907388.28</v>
      </c>
      <c r="D21" s="17">
        <f>SUM(D8:D20)</f>
        <v>1442363.46</v>
      </c>
      <c r="E21" s="18">
        <f>+D21/C21*100</f>
        <v>75.619813497019067</v>
      </c>
    </row>
    <row r="22" spans="2:7">
      <c r="B22" s="12"/>
      <c r="C22" s="13"/>
      <c r="D22" s="13"/>
      <c r="E22" s="2"/>
    </row>
    <row r="23" spans="2:7">
      <c r="B23" s="12"/>
      <c r="C23" s="2"/>
      <c r="D23" s="2"/>
      <c r="E23" s="2"/>
    </row>
  </sheetData>
  <mergeCells count="1">
    <mergeCell ref="B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A31"/>
  <sheetViews>
    <sheetView workbookViewId="0">
      <selection activeCell="AA5" sqref="AA5"/>
    </sheetView>
  </sheetViews>
  <sheetFormatPr defaultRowHeight="15"/>
  <cols>
    <col min="1" max="1" width="0.28515625" customWidth="1"/>
    <col min="2" max="2" width="8.7109375" customWidth="1"/>
    <col min="3" max="3" width="7.140625" customWidth="1"/>
    <col min="4" max="4" width="5.85546875" customWidth="1"/>
    <col min="5" max="5" width="8" hidden="1" customWidth="1"/>
    <col min="6" max="6" width="8" style="34" customWidth="1"/>
    <col min="7" max="7" width="9" customWidth="1"/>
    <col min="8" max="8" width="7.28515625" hidden="1" customWidth="1"/>
    <col min="9" max="9" width="7" hidden="1" customWidth="1"/>
    <col min="10" max="10" width="3.7109375" hidden="1" customWidth="1"/>
    <col min="11" max="11" width="7.140625" hidden="1" customWidth="1"/>
    <col min="12" max="12" width="5.5703125" hidden="1" customWidth="1"/>
    <col min="13" max="13" width="8.140625" customWidth="1"/>
    <col min="14" max="14" width="10.42578125" customWidth="1"/>
    <col min="15" max="15" width="3" hidden="1" customWidth="1"/>
    <col min="16" max="16" width="7.140625" customWidth="1"/>
    <col min="17" max="17" width="7.85546875" customWidth="1"/>
    <col min="18" max="18" width="7.28515625" customWidth="1"/>
    <col min="19" max="19" width="7.140625" customWidth="1"/>
    <col min="20" max="20" width="7.5703125" customWidth="1"/>
    <col min="21" max="21" width="6.5703125" hidden="1" customWidth="1"/>
    <col min="22" max="22" width="7.28515625" customWidth="1"/>
    <col min="23" max="23" width="10.28515625" customWidth="1"/>
    <col min="24" max="24" width="8.5703125" customWidth="1"/>
  </cols>
  <sheetData>
    <row r="1" spans="2:27" ht="17.25" customHeight="1"/>
    <row r="2" spans="2:27" ht="41.25" customHeight="1">
      <c r="B2" s="3"/>
      <c r="C2" s="42" t="s">
        <v>55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3"/>
    </row>
    <row r="3" spans="2:27" ht="24.75" customHeight="1">
      <c r="B3" s="3"/>
      <c r="C3" s="43" t="s">
        <v>45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3"/>
      <c r="V3" s="3"/>
      <c r="W3" s="3"/>
      <c r="X3" s="3"/>
    </row>
    <row r="4" spans="2:27" ht="15.75" thickBot="1">
      <c r="B4" s="3"/>
      <c r="C4" s="3"/>
      <c r="D4" s="3"/>
      <c r="E4" s="3"/>
      <c r="F4" s="3"/>
      <c r="G4" s="3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2:27" ht="15.75">
      <c r="B5" s="40" t="s">
        <v>26</v>
      </c>
      <c r="C5" s="19" t="s">
        <v>32</v>
      </c>
      <c r="D5" s="19" t="s">
        <v>34</v>
      </c>
      <c r="E5" s="19" t="s">
        <v>34</v>
      </c>
      <c r="F5" s="19" t="s">
        <v>46</v>
      </c>
      <c r="G5" s="19" t="s">
        <v>17</v>
      </c>
      <c r="H5" s="19"/>
      <c r="I5" s="19"/>
      <c r="J5" s="19" t="s">
        <v>36</v>
      </c>
      <c r="K5" s="19" t="s">
        <v>18</v>
      </c>
      <c r="L5" s="19" t="s">
        <v>28</v>
      </c>
      <c r="M5" s="19" t="s">
        <v>50</v>
      </c>
      <c r="N5" s="19" t="s">
        <v>51</v>
      </c>
      <c r="O5" s="19" t="s">
        <v>40</v>
      </c>
      <c r="P5" s="19" t="s">
        <v>41</v>
      </c>
      <c r="Q5" s="19" t="s">
        <v>54</v>
      </c>
      <c r="R5" s="19" t="s">
        <v>20</v>
      </c>
      <c r="S5" s="19" t="s">
        <v>53</v>
      </c>
      <c r="T5" s="19" t="s">
        <v>23</v>
      </c>
      <c r="U5" s="19" t="s">
        <v>38</v>
      </c>
      <c r="V5" s="19" t="s">
        <v>30</v>
      </c>
      <c r="W5" s="19" t="s">
        <v>27</v>
      </c>
      <c r="X5" s="20" t="s">
        <v>14</v>
      </c>
      <c r="Y5" s="21"/>
    </row>
    <row r="6" spans="2:27" ht="16.5" thickBot="1">
      <c r="B6" s="41"/>
      <c r="C6" s="22" t="s">
        <v>33</v>
      </c>
      <c r="D6" s="22" t="s">
        <v>16</v>
      </c>
      <c r="E6" s="22" t="s">
        <v>35</v>
      </c>
      <c r="F6" s="22" t="s">
        <v>47</v>
      </c>
      <c r="G6" s="22" t="s">
        <v>22</v>
      </c>
      <c r="H6" s="22"/>
      <c r="I6" s="22"/>
      <c r="J6" s="22" t="s">
        <v>19</v>
      </c>
      <c r="K6" s="22"/>
      <c r="L6" s="22" t="s">
        <v>29</v>
      </c>
      <c r="M6" s="22" t="s">
        <v>19</v>
      </c>
      <c r="N6" s="22" t="s">
        <v>52</v>
      </c>
      <c r="O6" s="22" t="s">
        <v>37</v>
      </c>
      <c r="P6" s="22" t="s">
        <v>49</v>
      </c>
      <c r="Q6" s="22" t="s">
        <v>39</v>
      </c>
      <c r="R6" s="22" t="s">
        <v>21</v>
      </c>
      <c r="S6" s="22" t="s">
        <v>42</v>
      </c>
      <c r="T6" s="22" t="s">
        <v>43</v>
      </c>
      <c r="U6" s="22" t="s">
        <v>39</v>
      </c>
      <c r="V6" s="22" t="s">
        <v>31</v>
      </c>
      <c r="W6" s="22" t="s">
        <v>48</v>
      </c>
      <c r="X6" s="23"/>
      <c r="Y6" s="21"/>
    </row>
    <row r="7" spans="2:27" ht="15.75">
      <c r="B7" s="24" t="s">
        <v>0</v>
      </c>
      <c r="C7" s="25">
        <v>3449</v>
      </c>
      <c r="D7" s="25">
        <v>4023</v>
      </c>
      <c r="E7" s="25"/>
      <c r="F7" s="25">
        <v>9770</v>
      </c>
      <c r="G7" s="26">
        <f>(C7+D7+F7)*34.2%</f>
        <v>5896.7640000000001</v>
      </c>
      <c r="H7" s="26"/>
      <c r="I7" s="25"/>
      <c r="J7" s="25"/>
      <c r="K7" s="25"/>
      <c r="L7" s="25"/>
      <c r="M7" s="25">
        <f>4.04*4032</f>
        <v>16289.28</v>
      </c>
      <c r="N7" s="25"/>
      <c r="O7" s="25"/>
      <c r="P7" s="25"/>
      <c r="Q7" s="25"/>
      <c r="R7" s="25"/>
      <c r="S7" s="25"/>
      <c r="T7" s="25">
        <f>2.63*4032</f>
        <v>10604.16</v>
      </c>
      <c r="U7" s="25"/>
      <c r="V7" s="25">
        <v>329.17</v>
      </c>
      <c r="W7" s="25"/>
      <c r="X7" s="36">
        <f>SUM(C7:W7)</f>
        <v>50361.373999999996</v>
      </c>
      <c r="Y7" s="21"/>
      <c r="AA7" s="35"/>
    </row>
    <row r="8" spans="2:27" ht="15.75">
      <c r="B8" s="27" t="s">
        <v>3</v>
      </c>
      <c r="C8" s="25">
        <v>3449</v>
      </c>
      <c r="D8" s="25">
        <v>4023</v>
      </c>
      <c r="E8" s="28"/>
      <c r="F8" s="25">
        <v>9770</v>
      </c>
      <c r="G8" s="26">
        <f t="shared" ref="G8:G18" si="0">(C8+D8+F8)*34.2%</f>
        <v>5896.7640000000001</v>
      </c>
      <c r="H8" s="29"/>
      <c r="I8" s="28"/>
      <c r="J8" s="28"/>
      <c r="K8" s="28"/>
      <c r="L8" s="28"/>
      <c r="M8" s="25">
        <f t="shared" ref="M8:M18" si="1">4.04*4032</f>
        <v>16289.28</v>
      </c>
      <c r="N8" s="28"/>
      <c r="O8" s="28"/>
      <c r="P8" s="28">
        <v>1080</v>
      </c>
      <c r="Q8" s="28"/>
      <c r="R8" s="28"/>
      <c r="S8" s="28"/>
      <c r="T8" s="25">
        <f t="shared" ref="T8:T18" si="2">2.63*4032</f>
        <v>10604.16</v>
      </c>
      <c r="U8" s="28"/>
      <c r="V8" s="28">
        <v>1035.3800000000001</v>
      </c>
      <c r="W8" s="28">
        <v>26654.400000000001</v>
      </c>
      <c r="X8" s="37">
        <f t="shared" ref="X8:X18" si="3">SUM(C8:W8)</f>
        <v>78801.983999999997</v>
      </c>
      <c r="Y8" s="21"/>
      <c r="Z8" s="35"/>
      <c r="AA8" s="35"/>
    </row>
    <row r="9" spans="2:27" ht="15.75">
      <c r="B9" s="27" t="s">
        <v>4</v>
      </c>
      <c r="C9" s="25">
        <v>3449</v>
      </c>
      <c r="D9" s="25">
        <v>4023</v>
      </c>
      <c r="E9" s="28"/>
      <c r="F9" s="25">
        <v>9770</v>
      </c>
      <c r="G9" s="26">
        <f t="shared" si="0"/>
        <v>5896.7640000000001</v>
      </c>
      <c r="H9" s="29"/>
      <c r="I9" s="28"/>
      <c r="J9" s="28"/>
      <c r="K9" s="28"/>
      <c r="L9" s="28"/>
      <c r="M9" s="25">
        <f t="shared" si="1"/>
        <v>16289.28</v>
      </c>
      <c r="N9" s="28"/>
      <c r="O9" s="28"/>
      <c r="P9" s="28">
        <v>2070</v>
      </c>
      <c r="Q9" s="28"/>
      <c r="R9" s="28"/>
      <c r="S9" s="28"/>
      <c r="T9" s="25">
        <f t="shared" si="2"/>
        <v>10604.16</v>
      </c>
      <c r="U9" s="28"/>
      <c r="V9" s="28">
        <v>2048.75</v>
      </c>
      <c r="W9" s="28">
        <v>411.6</v>
      </c>
      <c r="X9" s="37">
        <f t="shared" si="3"/>
        <v>54562.553999999996</v>
      </c>
      <c r="Y9" s="21"/>
      <c r="Z9" s="35"/>
      <c r="AA9" s="35"/>
    </row>
    <row r="10" spans="2:27" ht="15.75">
      <c r="B10" s="27" t="s">
        <v>5</v>
      </c>
      <c r="C10" s="25">
        <v>3449</v>
      </c>
      <c r="D10" s="25">
        <v>4023</v>
      </c>
      <c r="E10" s="28"/>
      <c r="F10" s="25">
        <v>9770</v>
      </c>
      <c r="G10" s="26">
        <f t="shared" si="0"/>
        <v>5896.7640000000001</v>
      </c>
      <c r="H10" s="29"/>
      <c r="I10" s="28"/>
      <c r="J10" s="28"/>
      <c r="K10" s="28"/>
      <c r="L10" s="28"/>
      <c r="M10" s="25">
        <f t="shared" si="1"/>
        <v>16289.28</v>
      </c>
      <c r="N10" s="28"/>
      <c r="O10" s="28"/>
      <c r="P10" s="28"/>
      <c r="Q10" s="28"/>
      <c r="R10" s="28">
        <v>6079</v>
      </c>
      <c r="S10" s="28"/>
      <c r="T10" s="25">
        <f t="shared" si="2"/>
        <v>10604.16</v>
      </c>
      <c r="U10" s="28"/>
      <c r="V10" s="28">
        <v>3080.57</v>
      </c>
      <c r="W10" s="28">
        <v>5426.37</v>
      </c>
      <c r="X10" s="37">
        <f t="shared" si="3"/>
        <v>64618.144</v>
      </c>
      <c r="Y10" s="21"/>
      <c r="Z10" s="35"/>
      <c r="AA10" s="35"/>
    </row>
    <row r="11" spans="2:27" ht="15.75">
      <c r="B11" s="27" t="s">
        <v>6</v>
      </c>
      <c r="C11" s="25">
        <v>3449</v>
      </c>
      <c r="D11" s="25">
        <v>4023</v>
      </c>
      <c r="E11" s="28"/>
      <c r="F11" s="25">
        <v>9770</v>
      </c>
      <c r="G11" s="26">
        <f t="shared" si="0"/>
        <v>5896.7640000000001</v>
      </c>
      <c r="H11" s="29"/>
      <c r="I11" s="28"/>
      <c r="J11" s="28"/>
      <c r="K11" s="28"/>
      <c r="L11" s="28"/>
      <c r="M11" s="25">
        <f t="shared" si="1"/>
        <v>16289.28</v>
      </c>
      <c r="N11" s="28"/>
      <c r="O11" s="28"/>
      <c r="P11" s="28">
        <v>7920</v>
      </c>
      <c r="Q11" s="28"/>
      <c r="R11" s="28">
        <v>6079</v>
      </c>
      <c r="S11" s="28"/>
      <c r="T11" s="25">
        <f t="shared" si="2"/>
        <v>10604.16</v>
      </c>
      <c r="U11" s="28"/>
      <c r="V11" s="28">
        <v>1165.5899999999999</v>
      </c>
      <c r="W11" s="28">
        <v>66.930000000000007</v>
      </c>
      <c r="X11" s="37">
        <f t="shared" si="3"/>
        <v>65263.723999999995</v>
      </c>
      <c r="Y11" s="21"/>
      <c r="Z11" s="35"/>
      <c r="AA11" s="35"/>
    </row>
    <row r="12" spans="2:27" ht="15.75">
      <c r="B12" s="27" t="s">
        <v>7</v>
      </c>
      <c r="C12" s="25">
        <v>3449</v>
      </c>
      <c r="D12" s="25">
        <v>4023</v>
      </c>
      <c r="E12" s="28"/>
      <c r="F12" s="25">
        <v>9770</v>
      </c>
      <c r="G12" s="26">
        <f t="shared" si="0"/>
        <v>5896.7640000000001</v>
      </c>
      <c r="H12" s="29"/>
      <c r="I12" s="28"/>
      <c r="J12" s="28"/>
      <c r="K12" s="28"/>
      <c r="L12" s="28"/>
      <c r="M12" s="25">
        <f t="shared" si="1"/>
        <v>16289.28</v>
      </c>
      <c r="N12" s="28"/>
      <c r="O12" s="28"/>
      <c r="P12" s="28">
        <v>7560</v>
      </c>
      <c r="Q12" s="28"/>
      <c r="S12" s="28"/>
      <c r="T12" s="25">
        <f t="shared" si="2"/>
        <v>10604.16</v>
      </c>
      <c r="U12" s="28"/>
      <c r="V12" s="28">
        <v>1678.16</v>
      </c>
      <c r="W12" s="28">
        <v>1607.78</v>
      </c>
      <c r="X12" s="37">
        <f t="shared" si="3"/>
        <v>60878.144</v>
      </c>
      <c r="Y12" s="21"/>
      <c r="Z12" s="35"/>
      <c r="AA12" s="35"/>
    </row>
    <row r="13" spans="2:27" ht="15.75">
      <c r="B13" s="27" t="s">
        <v>8</v>
      </c>
      <c r="C13" s="25">
        <v>3449</v>
      </c>
      <c r="D13" s="25">
        <v>4023</v>
      </c>
      <c r="E13" s="28"/>
      <c r="F13" s="25">
        <v>9770</v>
      </c>
      <c r="G13" s="26">
        <f t="shared" si="0"/>
        <v>5896.7640000000001</v>
      </c>
      <c r="H13" s="29"/>
      <c r="I13" s="28"/>
      <c r="J13" s="28"/>
      <c r="K13" s="28"/>
      <c r="L13" s="28"/>
      <c r="M13" s="25">
        <f t="shared" si="1"/>
        <v>16289.28</v>
      </c>
      <c r="N13" s="28"/>
      <c r="O13" s="28"/>
      <c r="P13" s="28">
        <v>6660</v>
      </c>
      <c r="Q13" s="28"/>
      <c r="R13" s="28">
        <f>5673.74+525+6079</f>
        <v>12277.74</v>
      </c>
      <c r="S13" s="28"/>
      <c r="T13" s="25">
        <f t="shared" si="2"/>
        <v>10604.16</v>
      </c>
      <c r="U13" s="28"/>
      <c r="V13" s="28">
        <v>2822.12</v>
      </c>
      <c r="X13" s="37">
        <f t="shared" si="3"/>
        <v>71792.063999999998</v>
      </c>
      <c r="Y13" s="21"/>
      <c r="Z13" s="35"/>
      <c r="AA13" s="35"/>
    </row>
    <row r="14" spans="2:27" ht="15.75">
      <c r="B14" s="27" t="s">
        <v>9</v>
      </c>
      <c r="C14" s="25">
        <v>3449</v>
      </c>
      <c r="D14" s="25">
        <v>4023</v>
      </c>
      <c r="E14" s="28"/>
      <c r="F14" s="25">
        <v>9770</v>
      </c>
      <c r="G14" s="26">
        <f t="shared" si="0"/>
        <v>5896.7640000000001</v>
      </c>
      <c r="H14" s="29"/>
      <c r="I14" s="28"/>
      <c r="J14" s="28"/>
      <c r="K14" s="28"/>
      <c r="L14" s="28"/>
      <c r="M14" s="25">
        <f t="shared" si="1"/>
        <v>16289.28</v>
      </c>
      <c r="N14" s="28"/>
      <c r="O14" s="28"/>
      <c r="P14" s="28">
        <v>7020</v>
      </c>
      <c r="Q14" s="28"/>
      <c r="R14" s="28">
        <v>6079</v>
      </c>
      <c r="S14" s="28">
        <v>350</v>
      </c>
      <c r="T14" s="25">
        <f t="shared" si="2"/>
        <v>10604.16</v>
      </c>
      <c r="U14" s="28"/>
      <c r="V14" s="28">
        <v>1544.05</v>
      </c>
      <c r="W14" s="28"/>
      <c r="X14" s="37">
        <f t="shared" si="3"/>
        <v>65025.254000000001</v>
      </c>
      <c r="Y14" s="21"/>
      <c r="Z14" s="35"/>
      <c r="AA14" s="35"/>
    </row>
    <row r="15" spans="2:27" ht="15.75">
      <c r="B15" s="27" t="s">
        <v>10</v>
      </c>
      <c r="C15" s="25">
        <v>3449</v>
      </c>
      <c r="D15" s="25">
        <v>4023</v>
      </c>
      <c r="E15" s="28"/>
      <c r="F15" s="25">
        <v>9770</v>
      </c>
      <c r="G15" s="26">
        <f t="shared" si="0"/>
        <v>5896.7640000000001</v>
      </c>
      <c r="H15" s="29"/>
      <c r="I15" s="28"/>
      <c r="J15" s="28"/>
      <c r="K15" s="28"/>
      <c r="L15" s="28"/>
      <c r="M15" s="25">
        <f t="shared" si="1"/>
        <v>16289.28</v>
      </c>
      <c r="N15" s="28"/>
      <c r="O15" s="28"/>
      <c r="P15" s="28"/>
      <c r="Q15" s="28"/>
      <c r="R15" s="28">
        <v>5065.8500000000004</v>
      </c>
      <c r="S15" s="28">
        <v>350</v>
      </c>
      <c r="T15" s="25">
        <f t="shared" si="2"/>
        <v>10604.16</v>
      </c>
      <c r="U15" s="28"/>
      <c r="V15" s="28">
        <v>2807.54</v>
      </c>
      <c r="W15" s="28">
        <v>309.29000000000002</v>
      </c>
      <c r="X15" s="37">
        <f>SUM(C15:W15)</f>
        <v>58564.884000000005</v>
      </c>
      <c r="Y15" s="21"/>
    </row>
    <row r="16" spans="2:27" ht="15.75">
      <c r="B16" s="27" t="s">
        <v>11</v>
      </c>
      <c r="C16" s="25">
        <v>3449</v>
      </c>
      <c r="D16" s="25">
        <v>4023</v>
      </c>
      <c r="E16" s="28"/>
      <c r="F16" s="25">
        <v>9770</v>
      </c>
      <c r="G16" s="26">
        <f t="shared" si="0"/>
        <v>5896.7640000000001</v>
      </c>
      <c r="H16" s="29"/>
      <c r="I16" s="28"/>
      <c r="J16" s="28"/>
      <c r="K16" s="28"/>
      <c r="L16" s="28"/>
      <c r="M16" s="25">
        <f t="shared" si="1"/>
        <v>16289.28</v>
      </c>
      <c r="N16" s="28"/>
      <c r="O16" s="28"/>
      <c r="P16" s="28">
        <v>3555</v>
      </c>
      <c r="Q16" s="28">
        <v>48000</v>
      </c>
      <c r="R16" s="28">
        <v>6079</v>
      </c>
      <c r="S16" s="28">
        <v>350</v>
      </c>
      <c r="T16" s="25">
        <f t="shared" si="2"/>
        <v>10604.16</v>
      </c>
      <c r="U16" s="28"/>
      <c r="V16" s="28">
        <v>1921.81</v>
      </c>
      <c r="W16" s="28">
        <v>26082.35</v>
      </c>
      <c r="X16" s="37">
        <f t="shared" si="3"/>
        <v>136020.364</v>
      </c>
      <c r="Y16" s="21"/>
    </row>
    <row r="17" spans="2:25" ht="15.75">
      <c r="B17" s="27" t="s">
        <v>12</v>
      </c>
      <c r="C17" s="25">
        <v>3449</v>
      </c>
      <c r="D17" s="25">
        <v>4023</v>
      </c>
      <c r="E17" s="28"/>
      <c r="F17" s="25">
        <v>9770</v>
      </c>
      <c r="G17" s="26">
        <f t="shared" si="0"/>
        <v>5896.7640000000001</v>
      </c>
      <c r="H17" s="29"/>
      <c r="I17" s="28"/>
      <c r="J17" s="28"/>
      <c r="K17" s="28"/>
      <c r="L17" s="28"/>
      <c r="M17" s="25">
        <f t="shared" si="1"/>
        <v>16289.28</v>
      </c>
      <c r="N17" s="28">
        <v>1271.19</v>
      </c>
      <c r="O17" s="28"/>
      <c r="Q17" s="28"/>
      <c r="R17" s="28">
        <v>6079</v>
      </c>
      <c r="S17" s="28">
        <v>350</v>
      </c>
      <c r="T17" s="25">
        <f t="shared" si="2"/>
        <v>10604.16</v>
      </c>
      <c r="U17" s="28"/>
      <c r="V17" s="28">
        <v>3228.57</v>
      </c>
      <c r="W17" s="28">
        <v>2034.69</v>
      </c>
      <c r="X17" s="37">
        <f t="shared" si="3"/>
        <v>62995.654000000002</v>
      </c>
      <c r="Y17" s="21"/>
    </row>
    <row r="18" spans="2:25" ht="15.75">
      <c r="B18" s="27" t="s">
        <v>13</v>
      </c>
      <c r="C18" s="25">
        <v>3449</v>
      </c>
      <c r="D18" s="25">
        <v>4023</v>
      </c>
      <c r="E18" s="28"/>
      <c r="F18" s="25">
        <v>9770</v>
      </c>
      <c r="G18" s="26">
        <f t="shared" si="0"/>
        <v>5896.7640000000001</v>
      </c>
      <c r="H18" s="29"/>
      <c r="I18" s="28"/>
      <c r="J18" s="28"/>
      <c r="K18" s="28"/>
      <c r="L18" s="28"/>
      <c r="M18" s="25">
        <f t="shared" si="1"/>
        <v>16289.28</v>
      </c>
      <c r="N18" s="28"/>
      <c r="O18" s="28"/>
      <c r="P18" s="28">
        <v>3645</v>
      </c>
      <c r="Q18" s="28"/>
      <c r="R18" s="28">
        <f>3389.83+2941.4</f>
        <v>6331.23</v>
      </c>
      <c r="S18" s="28">
        <v>350</v>
      </c>
      <c r="T18" s="25">
        <f t="shared" si="2"/>
        <v>10604.16</v>
      </c>
      <c r="U18" s="28"/>
      <c r="V18" s="28">
        <v>4156.59</v>
      </c>
      <c r="W18" s="28">
        <v>359.35</v>
      </c>
      <c r="X18" s="37">
        <f t="shared" si="3"/>
        <v>64874.374000000003</v>
      </c>
      <c r="Y18" s="21"/>
    </row>
    <row r="19" spans="2:25" ht="15.75">
      <c r="B19" s="27"/>
      <c r="C19" s="28"/>
      <c r="D19" s="28"/>
      <c r="E19" s="28"/>
      <c r="F19" s="28"/>
      <c r="G19" s="28"/>
      <c r="H19" s="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30"/>
      <c r="Y19" s="21"/>
    </row>
    <row r="20" spans="2:25" ht="30.75" customHeight="1">
      <c r="B20" s="30" t="s">
        <v>14</v>
      </c>
      <c r="C20" s="31">
        <f>SUM(C7:C19)</f>
        <v>41388</v>
      </c>
      <c r="D20" s="31">
        <f>SUM(D7:D19)</f>
        <v>48276</v>
      </c>
      <c r="E20" s="31">
        <f t="shared" ref="E20:U20" si="4">SUM(E7:E19)</f>
        <v>0</v>
      </c>
      <c r="F20" s="31">
        <f>SUM(F7:F18)</f>
        <v>117240</v>
      </c>
      <c r="G20" s="32">
        <f>SUM(G7:G18)</f>
        <v>70761.16800000002</v>
      </c>
      <c r="H20" s="32">
        <f>SUM(H7:H18)</f>
        <v>0</v>
      </c>
      <c r="I20" s="31">
        <f>SUM(I7:I18)</f>
        <v>0</v>
      </c>
      <c r="J20" s="31">
        <f t="shared" si="4"/>
        <v>0</v>
      </c>
      <c r="K20" s="31">
        <f t="shared" si="4"/>
        <v>0</v>
      </c>
      <c r="L20" s="31">
        <f t="shared" si="4"/>
        <v>0</v>
      </c>
      <c r="M20" s="31">
        <f>SUM(M7:M18)</f>
        <v>195471.36000000002</v>
      </c>
      <c r="N20" s="31">
        <f>SUM(N7:N18)</f>
        <v>1271.19</v>
      </c>
      <c r="O20" s="31">
        <f>SUM(P7:P19)</f>
        <v>39510</v>
      </c>
      <c r="P20" s="31">
        <f>SUM(P8:P18)</f>
        <v>39510</v>
      </c>
      <c r="Q20" s="31">
        <f>SUM(Q7:Q18)</f>
        <v>48000</v>
      </c>
      <c r="R20" s="31">
        <f>SUM(R8:R18)</f>
        <v>54069.819999999992</v>
      </c>
      <c r="S20" s="31">
        <f>SUM(S7:S18)</f>
        <v>1750</v>
      </c>
      <c r="T20" s="31">
        <f>SUM(T7:T18)</f>
        <v>127249.92000000003</v>
      </c>
      <c r="U20" s="31">
        <f t="shared" si="4"/>
        <v>0</v>
      </c>
      <c r="V20" s="31">
        <f>SUM(V7:V18)</f>
        <v>25818.300000000003</v>
      </c>
      <c r="W20" s="31">
        <f>SUM(W7:W18)</f>
        <v>62952.76</v>
      </c>
      <c r="X20" s="31">
        <f>SUM(X7:X18)</f>
        <v>833758.51799999992</v>
      </c>
      <c r="Y20" s="21"/>
    </row>
    <row r="21" spans="2:25" ht="15.75" customHeight="1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2:25">
      <c r="B22">
        <v>4032</v>
      </c>
    </row>
    <row r="26" spans="2:25">
      <c r="C26" s="2"/>
      <c r="D26" s="2"/>
      <c r="E26" s="2"/>
      <c r="F26" s="2"/>
      <c r="G26" s="2"/>
    </row>
    <row r="27" spans="2:25">
      <c r="C27" s="11"/>
      <c r="D27" s="11"/>
      <c r="E27" s="11"/>
      <c r="F27" s="11"/>
      <c r="G27" s="11"/>
    </row>
    <row r="28" spans="2:25">
      <c r="C28" s="11"/>
      <c r="D28" s="11"/>
      <c r="E28" s="11"/>
      <c r="F28" s="11"/>
      <c r="G28" s="11"/>
    </row>
    <row r="29" spans="2:25">
      <c r="C29" s="11"/>
      <c r="D29" s="11"/>
      <c r="E29" s="11"/>
      <c r="F29" s="11"/>
      <c r="G29" s="11"/>
    </row>
    <row r="30" spans="2:25">
      <c r="C30" s="11"/>
      <c r="D30" s="11"/>
      <c r="E30" s="11"/>
      <c r="F30" s="11"/>
      <c r="G30" s="11"/>
    </row>
    <row r="31" spans="2:25">
      <c r="V31">
        <v>1148353.75</v>
      </c>
    </row>
  </sheetData>
  <mergeCells count="3">
    <mergeCell ref="B5:B6"/>
    <mergeCell ref="C2:T2"/>
    <mergeCell ref="C3:T3"/>
  </mergeCells>
  <pageMargins left="0.2" right="0.19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сбор</vt:lpstr>
      <vt:lpstr>затраты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2012-04-20T00:45:50Z</dcterms:modified>
</cp:coreProperties>
</file>