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firstSheet="13" activeTab="18"/>
  </bookViews>
  <sheets>
    <sheet name="Лист1" sheetId="1" r:id="rId1"/>
    <sheet name="Поленова 15" sheetId="2" r:id="rId2"/>
    <sheet name="Поленова 11" sheetId="4" r:id="rId3"/>
    <sheet name="Поленова 19" sheetId="5" r:id="rId4"/>
    <sheet name="Поленова 17" sheetId="6" r:id="rId5"/>
    <sheet name="Ржанова 25" sheetId="7" r:id="rId6"/>
    <sheet name="Петрова 56А" sheetId="8" r:id="rId7"/>
    <sheet name="Красногвардейская 20,2" sheetId="9" r:id="rId8"/>
    <sheet name="Красногвардейская 20,3" sheetId="10" r:id="rId9"/>
    <sheet name="Красногвардейская 20,4" sheetId="11" r:id="rId10"/>
    <sheet name="Красногвардейская 22,1" sheetId="12" r:id="rId11"/>
    <sheet name="Красногвардейская 22,2" sheetId="13" r:id="rId12"/>
    <sheet name="Энгельса 12" sheetId="14" r:id="rId13"/>
    <sheet name="Советская 170" sheetId="15" r:id="rId14"/>
    <sheet name="Советская 170,1" sheetId="17" r:id="rId15"/>
    <sheet name="Петрова 60" sheetId="18" r:id="rId16"/>
    <sheet name="Котовского 27" sheetId="19" r:id="rId17"/>
    <sheet name="Байкальская 236,4" sheetId="20" r:id="rId18"/>
    <sheet name="Байкальская 236,4 (2)" sheetId="21" r:id="rId19"/>
  </sheets>
  <calcPr calcId="145621"/>
</workbook>
</file>

<file path=xl/calcChain.xml><?xml version="1.0" encoding="utf-8"?>
<calcChain xmlns="http://schemas.openxmlformats.org/spreadsheetml/2006/main">
  <c r="H73" i="21" l="1"/>
  <c r="H72" i="21"/>
  <c r="H71" i="21"/>
  <c r="H69" i="21"/>
  <c r="H68" i="21"/>
  <c r="H67" i="21"/>
  <c r="H66" i="21"/>
  <c r="H46" i="21"/>
  <c r="H45" i="21"/>
  <c r="H44" i="21"/>
  <c r="H43" i="21"/>
  <c r="H41" i="21"/>
  <c r="H40" i="21"/>
  <c r="H39" i="21"/>
  <c r="H38" i="21"/>
  <c r="H37" i="21"/>
  <c r="D37" i="21"/>
  <c r="H36" i="21"/>
  <c r="H35" i="21"/>
  <c r="H34" i="21"/>
  <c r="H33" i="21"/>
  <c r="H32" i="21"/>
  <c r="D31" i="21"/>
  <c r="H31" i="21" s="1"/>
  <c r="H30" i="21"/>
  <c r="H29" i="21"/>
  <c r="H28" i="21"/>
  <c r="H27" i="21"/>
  <c r="D37" i="20" l="1"/>
  <c r="D31" i="20"/>
  <c r="H52" i="19"/>
  <c r="H73" i="20" l="1"/>
  <c r="H72" i="20"/>
  <c r="H71" i="20"/>
  <c r="H69" i="20"/>
  <c r="H68" i="20"/>
  <c r="H67" i="20"/>
  <c r="H66" i="20"/>
  <c r="H46" i="20"/>
  <c r="H45" i="20"/>
  <c r="H44" i="20"/>
  <c r="H43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D38" i="19"/>
  <c r="H38" i="19" s="1"/>
  <c r="D31" i="19"/>
  <c r="H31" i="19" s="1"/>
  <c r="H73" i="19"/>
  <c r="H72" i="19"/>
  <c r="H71" i="19"/>
  <c r="H69" i="19"/>
  <c r="H68" i="19"/>
  <c r="H67" i="19"/>
  <c r="H66" i="19"/>
  <c r="H46" i="19"/>
  <c r="H45" i="19"/>
  <c r="H44" i="19"/>
  <c r="H43" i="19"/>
  <c r="H41" i="19"/>
  <c r="H40" i="19"/>
  <c r="H39" i="19"/>
  <c r="H37" i="19"/>
  <c r="H36" i="19"/>
  <c r="H35" i="19"/>
  <c r="H34" i="19"/>
  <c r="H33" i="19"/>
  <c r="H32" i="19"/>
  <c r="H30" i="19"/>
  <c r="H29" i="19"/>
  <c r="H28" i="19"/>
  <c r="H27" i="19"/>
  <c r="H44" i="18"/>
  <c r="H43" i="18"/>
  <c r="D37" i="18"/>
  <c r="H37" i="18" s="1"/>
  <c r="D38" i="18"/>
  <c r="H38" i="18" s="1"/>
  <c r="H34" i="18"/>
  <c r="H33" i="18"/>
  <c r="H32" i="18"/>
  <c r="D31" i="18"/>
  <c r="H31" i="18" s="1"/>
  <c r="H76" i="18"/>
  <c r="H75" i="18"/>
  <c r="H74" i="18"/>
  <c r="H72" i="18"/>
  <c r="H71" i="18"/>
  <c r="H70" i="18"/>
  <c r="H69" i="18"/>
  <c r="H49" i="18"/>
  <c r="H48" i="18"/>
  <c r="H47" i="18"/>
  <c r="H46" i="18"/>
  <c r="H42" i="18"/>
  <c r="H41" i="18"/>
  <c r="H40" i="18"/>
  <c r="H39" i="18"/>
  <c r="H36" i="18"/>
  <c r="H35" i="18"/>
  <c r="H30" i="18"/>
  <c r="H29" i="18"/>
  <c r="H28" i="18"/>
  <c r="H27" i="18"/>
  <c r="D33" i="17" l="1"/>
  <c r="H33" i="17" s="1"/>
  <c r="H37" i="17"/>
  <c r="H37" i="15"/>
  <c r="H76" i="17"/>
  <c r="H75" i="17"/>
  <c r="H74" i="17"/>
  <c r="H72" i="17"/>
  <c r="H71" i="17"/>
  <c r="H70" i="17"/>
  <c r="H69" i="17"/>
  <c r="H49" i="17"/>
  <c r="H48" i="17"/>
  <c r="H47" i="17"/>
  <c r="H46" i="17"/>
  <c r="H44" i="17"/>
  <c r="H43" i="17"/>
  <c r="H42" i="17"/>
  <c r="H41" i="17"/>
  <c r="H40" i="17"/>
  <c r="H39" i="17"/>
  <c r="H38" i="17"/>
  <c r="H36" i="17"/>
  <c r="H35" i="17"/>
  <c r="H34" i="17"/>
  <c r="H32" i="17"/>
  <c r="H31" i="17"/>
  <c r="H30" i="17"/>
  <c r="H29" i="17"/>
  <c r="H28" i="17"/>
  <c r="H27" i="17"/>
  <c r="H47" i="15"/>
  <c r="H46" i="15"/>
  <c r="D45" i="15"/>
  <c r="H45" i="15"/>
  <c r="H44" i="15"/>
  <c r="H43" i="15"/>
  <c r="H42" i="15"/>
  <c r="H41" i="15"/>
  <c r="H40" i="15"/>
  <c r="H39" i="15"/>
  <c r="H38" i="15"/>
  <c r="D33" i="15"/>
  <c r="H33" i="15" s="1"/>
  <c r="H79" i="15"/>
  <c r="H78" i="15"/>
  <c r="H77" i="15"/>
  <c r="H75" i="15"/>
  <c r="H74" i="15"/>
  <c r="H73" i="15"/>
  <c r="H72" i="15"/>
  <c r="H52" i="15"/>
  <c r="H51" i="15"/>
  <c r="H50" i="15"/>
  <c r="H49" i="15"/>
  <c r="H36" i="15"/>
  <c r="H35" i="15"/>
  <c r="H34" i="15"/>
  <c r="H32" i="15"/>
  <c r="H31" i="15"/>
  <c r="H30" i="15"/>
  <c r="H29" i="15"/>
  <c r="H28" i="15"/>
  <c r="H27" i="15"/>
  <c r="D33" i="14"/>
  <c r="H69" i="14"/>
  <c r="H68" i="14"/>
  <c r="H67" i="14"/>
  <c r="H65" i="14"/>
  <c r="H64" i="14"/>
  <c r="H63" i="14"/>
  <c r="H62" i="14"/>
  <c r="H42" i="14"/>
  <c r="H41" i="14"/>
  <c r="H40" i="14"/>
  <c r="H39" i="14"/>
  <c r="H37" i="14"/>
  <c r="H36" i="14"/>
  <c r="H35" i="14"/>
  <c r="H34" i="14"/>
  <c r="H33" i="14"/>
  <c r="H32" i="14"/>
  <c r="H31" i="14"/>
  <c r="H30" i="14"/>
  <c r="H29" i="14"/>
  <c r="H28" i="14"/>
  <c r="H27" i="14"/>
  <c r="D36" i="13"/>
  <c r="H36" i="13"/>
  <c r="D31" i="13"/>
  <c r="H31" i="13" s="1"/>
  <c r="H73" i="13"/>
  <c r="H72" i="13"/>
  <c r="H71" i="13"/>
  <c r="H69" i="13"/>
  <c r="H68" i="13"/>
  <c r="H67" i="13"/>
  <c r="H66" i="13"/>
  <c r="H46" i="13"/>
  <c r="H45" i="13"/>
  <c r="H44" i="13"/>
  <c r="H43" i="13"/>
  <c r="H41" i="13"/>
  <c r="H40" i="13"/>
  <c r="H39" i="13"/>
  <c r="H38" i="13"/>
  <c r="H37" i="13"/>
  <c r="H35" i="13"/>
  <c r="H34" i="13"/>
  <c r="H33" i="13"/>
  <c r="H32" i="13"/>
  <c r="H30" i="13"/>
  <c r="H29" i="13"/>
  <c r="H28" i="13"/>
  <c r="H27" i="13"/>
  <c r="D36" i="12"/>
  <c r="H36" i="12"/>
  <c r="D31" i="12"/>
  <c r="H73" i="12"/>
  <c r="H72" i="12"/>
  <c r="H71" i="12"/>
  <c r="H69" i="12"/>
  <c r="H68" i="12"/>
  <c r="H67" i="12"/>
  <c r="H66" i="12"/>
  <c r="H46" i="12"/>
  <c r="H45" i="12"/>
  <c r="H44" i="12"/>
  <c r="H43" i="12"/>
  <c r="H41" i="12"/>
  <c r="H40" i="12"/>
  <c r="H39" i="12"/>
  <c r="H38" i="12"/>
  <c r="H37" i="12"/>
  <c r="H35" i="12"/>
  <c r="H34" i="12"/>
  <c r="H33" i="12"/>
  <c r="H32" i="12"/>
  <c r="H31" i="12"/>
  <c r="H30" i="12"/>
  <c r="H29" i="12"/>
  <c r="H28" i="12"/>
  <c r="H27" i="12"/>
  <c r="D36" i="11"/>
  <c r="H36" i="11" s="1"/>
  <c r="D38" i="11"/>
  <c r="H38" i="11" s="1"/>
  <c r="D31" i="11"/>
  <c r="H31" i="11" s="1"/>
  <c r="H73" i="11"/>
  <c r="H72" i="11"/>
  <c r="H71" i="11"/>
  <c r="H69" i="11"/>
  <c r="H68" i="11"/>
  <c r="H67" i="11"/>
  <c r="H66" i="11"/>
  <c r="H46" i="11"/>
  <c r="H45" i="11"/>
  <c r="H44" i="11"/>
  <c r="H43" i="11"/>
  <c r="H41" i="11"/>
  <c r="H40" i="11"/>
  <c r="H39" i="11"/>
  <c r="H37" i="11"/>
  <c r="H35" i="11"/>
  <c r="H34" i="11"/>
  <c r="H33" i="11"/>
  <c r="H32" i="11"/>
  <c r="H30" i="11"/>
  <c r="H29" i="11"/>
  <c r="H28" i="11"/>
  <c r="H27" i="11"/>
  <c r="D36" i="10" l="1"/>
  <c r="H36" i="10"/>
  <c r="D31" i="10"/>
  <c r="H31" i="10" s="1"/>
  <c r="H74" i="10"/>
  <c r="H73" i="10"/>
  <c r="H72" i="10"/>
  <c r="H70" i="10"/>
  <c r="H69" i="10"/>
  <c r="H68" i="10"/>
  <c r="H67" i="10"/>
  <c r="H47" i="10"/>
  <c r="H46" i="10"/>
  <c r="H45" i="10"/>
  <c r="H44" i="10"/>
  <c r="H42" i="10"/>
  <c r="H41" i="10"/>
  <c r="H40" i="10"/>
  <c r="H39" i="10"/>
  <c r="H38" i="10"/>
  <c r="H37" i="10"/>
  <c r="H35" i="10"/>
  <c r="H34" i="10"/>
  <c r="H33" i="10"/>
  <c r="H32" i="10"/>
  <c r="H30" i="10"/>
  <c r="H29" i="10"/>
  <c r="H28" i="10"/>
  <c r="H27" i="10"/>
  <c r="H42" i="9"/>
  <c r="D36" i="9"/>
  <c r="H36" i="9"/>
  <c r="D31" i="9"/>
  <c r="H31" i="9" s="1"/>
  <c r="H41" i="9"/>
  <c r="H40" i="9"/>
  <c r="H39" i="9"/>
  <c r="H38" i="9"/>
  <c r="H37" i="9"/>
  <c r="H35" i="9"/>
  <c r="H34" i="9"/>
  <c r="H33" i="9"/>
  <c r="H32" i="9"/>
  <c r="H30" i="9"/>
  <c r="H29" i="9"/>
  <c r="H28" i="9"/>
  <c r="H27" i="9"/>
  <c r="H74" i="9"/>
  <c r="H73" i="9"/>
  <c r="H72" i="9"/>
  <c r="H70" i="9"/>
  <c r="H69" i="9"/>
  <c r="H68" i="9"/>
  <c r="H67" i="9"/>
  <c r="H47" i="9"/>
  <c r="H46" i="9"/>
  <c r="H45" i="9"/>
  <c r="H44" i="9"/>
  <c r="H39" i="8" l="1"/>
  <c r="D34" i="8"/>
  <c r="H34" i="8" s="1"/>
  <c r="D35" i="8"/>
  <c r="H35" i="8" s="1"/>
  <c r="D31" i="8"/>
  <c r="H31" i="8" s="1"/>
  <c r="H38" i="8"/>
  <c r="H37" i="8"/>
  <c r="H36" i="8"/>
  <c r="H33" i="8"/>
  <c r="H32" i="8"/>
  <c r="H30" i="8"/>
  <c r="H29" i="8"/>
  <c r="H28" i="8"/>
  <c r="H27" i="8"/>
  <c r="H71" i="8"/>
  <c r="H70" i="8"/>
  <c r="H69" i="8"/>
  <c r="H67" i="8"/>
  <c r="H66" i="8"/>
  <c r="H65" i="8"/>
  <c r="H64" i="8"/>
  <c r="H44" i="8"/>
  <c r="H43" i="8"/>
  <c r="H42" i="8"/>
  <c r="H41" i="8"/>
  <c r="D33" i="7"/>
  <c r="H65" i="7"/>
  <c r="H64" i="7"/>
  <c r="H63" i="7"/>
  <c r="H61" i="7"/>
  <c r="H60" i="7"/>
  <c r="H59" i="7"/>
  <c r="H58" i="7"/>
  <c r="H38" i="7"/>
  <c r="H37" i="7"/>
  <c r="H36" i="7"/>
  <c r="H35" i="7"/>
  <c r="H33" i="7"/>
  <c r="H32" i="7"/>
  <c r="H31" i="7"/>
  <c r="H30" i="7"/>
  <c r="H29" i="7"/>
  <c r="H28" i="7"/>
  <c r="H27" i="7"/>
  <c r="H39" i="6"/>
  <c r="D36" i="6"/>
  <c r="H36" i="6" s="1"/>
  <c r="D38" i="6"/>
  <c r="D31" i="6"/>
  <c r="H32" i="6"/>
  <c r="H38" i="6"/>
  <c r="H37" i="6"/>
  <c r="H35" i="6"/>
  <c r="H34" i="6"/>
  <c r="H33" i="6"/>
  <c r="H31" i="6"/>
  <c r="H30" i="6"/>
  <c r="H29" i="6"/>
  <c r="H28" i="6"/>
  <c r="H27" i="6"/>
  <c r="H71" i="6"/>
  <c r="H70" i="6"/>
  <c r="H69" i="6"/>
  <c r="H67" i="6"/>
  <c r="H66" i="6"/>
  <c r="H65" i="6"/>
  <c r="H64" i="6"/>
  <c r="H44" i="6"/>
  <c r="H43" i="6"/>
  <c r="H42" i="6"/>
  <c r="H41" i="6"/>
  <c r="D36" i="5"/>
  <c r="D38" i="5"/>
  <c r="D31" i="5"/>
  <c r="H31" i="5" s="1"/>
  <c r="H38" i="5"/>
  <c r="H37" i="5"/>
  <c r="H36" i="5"/>
  <c r="H35" i="5"/>
  <c r="H34" i="5"/>
  <c r="H33" i="5"/>
  <c r="H32" i="5"/>
  <c r="H30" i="5"/>
  <c r="H29" i="5"/>
  <c r="H28" i="5"/>
  <c r="H27" i="5"/>
  <c r="H70" i="5"/>
  <c r="H69" i="5"/>
  <c r="H68" i="5"/>
  <c r="H66" i="5"/>
  <c r="H65" i="5"/>
  <c r="H64" i="5"/>
  <c r="H63" i="5"/>
  <c r="H43" i="5"/>
  <c r="H42" i="5"/>
  <c r="H41" i="5"/>
  <c r="H40" i="5"/>
  <c r="D36" i="4" l="1"/>
  <c r="H36" i="4" s="1"/>
  <c r="D38" i="4"/>
  <c r="H38" i="4" s="1"/>
  <c r="D31" i="4"/>
  <c r="H31" i="4" s="1"/>
  <c r="H41" i="4"/>
  <c r="H40" i="4"/>
  <c r="H39" i="4"/>
  <c r="H37" i="4"/>
  <c r="H35" i="4"/>
  <c r="H34" i="4"/>
  <c r="H33" i="4"/>
  <c r="H32" i="4"/>
  <c r="H30" i="4"/>
  <c r="H29" i="4"/>
  <c r="H28" i="4"/>
  <c r="H27" i="4"/>
  <c r="H73" i="4"/>
  <c r="H72" i="4"/>
  <c r="H71" i="4"/>
  <c r="H69" i="4"/>
  <c r="H68" i="4"/>
  <c r="H67" i="4"/>
  <c r="H66" i="4"/>
  <c r="H46" i="4"/>
  <c r="H45" i="4"/>
  <c r="H44" i="4"/>
  <c r="H43" i="4"/>
  <c r="H28" i="2"/>
  <c r="H27" i="2"/>
  <c r="H73" i="2"/>
  <c r="H72" i="2"/>
  <c r="H71" i="2"/>
  <c r="H69" i="2"/>
  <c r="H68" i="2"/>
  <c r="H67" i="2"/>
  <c r="H66" i="2"/>
  <c r="H46" i="2" l="1"/>
  <c r="H45" i="2"/>
  <c r="H44" i="2"/>
  <c r="H43" i="2"/>
  <c r="D36" i="2"/>
  <c r="H36" i="2" s="1"/>
  <c r="D38" i="2"/>
  <c r="H38" i="2" s="1"/>
  <c r="H41" i="2"/>
  <c r="H40" i="2"/>
  <c r="H39" i="2"/>
  <c r="H37" i="2"/>
  <c r="H35" i="2"/>
  <c r="H34" i="2"/>
  <c r="H33" i="2"/>
  <c r="H32" i="2"/>
  <c r="H31" i="2"/>
  <c r="D31" i="2"/>
  <c r="H30" i="2"/>
  <c r="H29" i="2"/>
</calcChain>
</file>

<file path=xl/sharedStrings.xml><?xml version="1.0" encoding="utf-8"?>
<sst xmlns="http://schemas.openxmlformats.org/spreadsheetml/2006/main" count="3670" uniqueCount="199">
  <si>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</si>
  <si>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</si>
  <si>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</si>
  <si>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</si>
  <si>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</si>
  <si>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</si>
  <si>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</si>
  <si>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</si>
  <si>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</si>
  <si>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</si>
  <si>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</si>
  <si>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</si>
  <si>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содержание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</si>
  <si>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</si>
  <si>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</si>
  <si>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</si>
  <si>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Полученно денежных средств, в т.ч.:</t>
  </si>
  <si>
    <t>- денежных средств от собственников/нанимателей помещений</t>
  </si>
  <si>
    <t>- целевых взносов от собственников/нанимателей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</si>
  <si>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</si>
  <si>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</si>
  <si>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</si>
  <si>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</si>
  <si>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</si>
  <si>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</si>
  <si>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</si>
  <si>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</si>
  <si>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Отчет об исполнении ООО УК "Приоритет" договора управления, а также отчет о выполнении товариществом, кооперативом смет доходов и расходов за год</t>
  </si>
  <si>
    <t>Список МКД:</t>
  </si>
  <si>
    <t>Поленова 15</t>
  </si>
  <si>
    <t>Возврат в основное меню</t>
  </si>
  <si>
    <t>МКД Поленова 15</t>
  </si>
  <si>
    <t>Единица измерения</t>
  </si>
  <si>
    <t>Стоимомть на единицу</t>
  </si>
  <si>
    <t>Периодичность выполнения работ (оказания услуг)</t>
  </si>
  <si>
    <t>Годовая фактическая стоимость</t>
  </si>
  <si>
    <t>Наименование работ (услуг)</t>
  </si>
  <si>
    <t xml:space="preserve">Освещение МОП </t>
  </si>
  <si>
    <t>21.1</t>
  </si>
  <si>
    <t>Ежедневно</t>
  </si>
  <si>
    <t>руб./м2</t>
  </si>
  <si>
    <t>21.2</t>
  </si>
  <si>
    <t>21.3</t>
  </si>
  <si>
    <t>По графику</t>
  </si>
  <si>
    <t>Аварийно-диспетчерское обслуживание</t>
  </si>
  <si>
    <t>Работы по обеспечению вывоза твёрдо-бытовых отходов</t>
  </si>
  <si>
    <t>21.4</t>
  </si>
  <si>
    <t>Техническое обслуживание лифтов</t>
  </si>
  <si>
    <t>21.5</t>
  </si>
  <si>
    <t>Страховой взнос по договору ОСОПО лифты</t>
  </si>
  <si>
    <t>Ежегодно</t>
  </si>
  <si>
    <t>21.6</t>
  </si>
  <si>
    <t>Периодическое освидетельствование лифтов</t>
  </si>
  <si>
    <t>21.7</t>
  </si>
  <si>
    <t>Билинговое обслуживание АСКУТЭ</t>
  </si>
  <si>
    <t>21.8</t>
  </si>
  <si>
    <t>Ежемесячно</t>
  </si>
  <si>
    <t>21.9</t>
  </si>
  <si>
    <t>Техническое обслуживание СКПТ телеантена</t>
  </si>
  <si>
    <t>21.10</t>
  </si>
  <si>
    <t>21.11</t>
  </si>
  <si>
    <t>Изготовление информационного щита</t>
  </si>
  <si>
    <t>21.12</t>
  </si>
  <si>
    <t>Изготовление козырька</t>
  </si>
  <si>
    <t>21.13</t>
  </si>
  <si>
    <t>Монтаж видеокамер</t>
  </si>
  <si>
    <t>Обслуживание, поверка, снятие показаний общедомовых приборов учета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</si>
  <si>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</si>
  <si>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</si>
  <si>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ед.</t>
  </si>
  <si>
    <t>22</t>
  </si>
  <si>
    <t>23</t>
  </si>
  <si>
    <t>Количество удовлетворенных претензий</t>
  </si>
  <si>
    <t>24</t>
  </si>
  <si>
    <t>Количество претензий, в удовлетворении которых отказано</t>
  </si>
  <si>
    <t>25</t>
  </si>
  <si>
    <t>Сумма произведенного перерасчета</t>
  </si>
  <si>
    <t>Общая информация по предоставленным коммунальным услугам</t>
  </si>
  <si>
    <t>26</t>
  </si>
  <si>
    <t>27</t>
  </si>
  <si>
    <t>28</t>
  </si>
  <si>
    <t>29</t>
  </si>
  <si>
    <t>30</t>
  </si>
  <si>
    <t>31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</si>
  <si>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</si>
  <si>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</si>
  <si>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Отопление</t>
  </si>
  <si>
    <t>Горячее водоснабжение</t>
  </si>
  <si>
    <t>Холодное водоснабжение</t>
  </si>
  <si>
    <t>Водоотведение</t>
  </si>
  <si>
    <t>-</t>
  </si>
  <si>
    <t>Гкал</t>
  </si>
  <si>
    <t>м3</t>
  </si>
  <si>
    <t>нат. показ.</t>
  </si>
  <si>
    <t>Общий объём потребления</t>
  </si>
  <si>
    <t>Начисленно потребителям</t>
  </si>
  <si>
    <t>Оплачено потребителями</t>
  </si>
  <si>
    <t>Задолженность потребителей</t>
  </si>
  <si>
    <t>Начисленно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</si>
  <si>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</si>
  <si>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</si>
  <si>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</si>
  <si>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</si>
  <si>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42</t>
  </si>
  <si>
    <t>43</t>
  </si>
  <si>
    <t>44</t>
  </si>
  <si>
    <t>45</t>
  </si>
  <si>
    <t>Информация о ведении претензионно-исковой работы в отношении потребителей-должников</t>
  </si>
  <si>
    <t>46</t>
  </si>
  <si>
    <t>47</t>
  </si>
  <si>
    <t>48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</si>
  <si>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</si>
  <si>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</si>
  <si>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</si>
  <si>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Отчет составлен согласно Форме 2.8, утвержденной Приказом Министерства Строительства и жилищно-коммунального хозяйства Российской Федерации от 22.12.2014 г. № 882/пр "Об утверждении форм раскрытия информации организациями, осуществляющим деятельность в сфере управления многоквартирными домами"</t>
  </si>
  <si>
    <t>Непредвиденные расходы (транспортные расходы, ветки хвойные, уборка и вывоз снега, щебень)</t>
  </si>
  <si>
    <t>Работы, выполняемые в целях надлежащего содержания МКД (дворник, уборщица, сантехник, кровельщик и т.д.)</t>
  </si>
  <si>
    <t>Работы, выполняемые в целях надлежащего содержания электрооборудования</t>
  </si>
  <si>
    <t>21.14</t>
  </si>
  <si>
    <t>21.15</t>
  </si>
  <si>
    <t>Поленова 11</t>
  </si>
  <si>
    <t>Ремонт теплосчетчика</t>
  </si>
  <si>
    <t>Непредвиденные расходы (транспортные расходы, ветки хвойные, уборка и вывоз снега, щебень, песок)</t>
  </si>
  <si>
    <t>МКД Поленова 11</t>
  </si>
  <si>
    <t>МКД Поленова 19</t>
  </si>
  <si>
    <t>Поленова 19</t>
  </si>
  <si>
    <t>Непредвиденные расходы (ветки хвойные, уборка и вывоз снега)</t>
  </si>
  <si>
    <t>МКД Поленова 17</t>
  </si>
  <si>
    <t>Поленова 17</t>
  </si>
  <si>
    <t>Площадь:</t>
  </si>
  <si>
    <t>Непредвиденные расходы (ветки хвойные, уборка и вывоз снега,транспортные услуги, песок, щебень)</t>
  </si>
  <si>
    <t>МКД Ржанова 25</t>
  </si>
  <si>
    <t>Ржанова 25</t>
  </si>
  <si>
    <t>Петрова 56А</t>
  </si>
  <si>
    <t>Установка насоса</t>
  </si>
  <si>
    <t>Техническое сопровождение СКУД</t>
  </si>
  <si>
    <t>Регулировка окон</t>
  </si>
  <si>
    <t>Изготовление переплётов тех. паспорта</t>
  </si>
  <si>
    <t>Непредвиденные расходы (транспортные расходы,уборка и вывоз снега, песок)</t>
  </si>
  <si>
    <t>МКД Петрова 56А</t>
  </si>
  <si>
    <t>Красногвардейская 20/2</t>
  </si>
  <si>
    <t>МКД Красногвардейская 20/2</t>
  </si>
  <si>
    <t>Ремонт лифта</t>
  </si>
  <si>
    <t>Обслуживание,снятие показаний общедомовых приборов учета</t>
  </si>
  <si>
    <t xml:space="preserve">Страховая премия </t>
  </si>
  <si>
    <t>Изготовление двери</t>
  </si>
  <si>
    <t>21.16</t>
  </si>
  <si>
    <t>МКД Красногвардейская 20/3</t>
  </si>
  <si>
    <t>Красногвардейская 20/3</t>
  </si>
  <si>
    <t>Непредвиденные расходы (транспортные услуги, уборка и вывоз снега, песок)</t>
  </si>
  <si>
    <t>Проведение голосований</t>
  </si>
  <si>
    <t>Непредвиденные расходы (уборка и вывоз снега, песок)</t>
  </si>
  <si>
    <t>Красногвардейская 20/4</t>
  </si>
  <si>
    <t>МКД Красногвардейская 20/4</t>
  </si>
  <si>
    <t>Красногвардейская 22/1</t>
  </si>
  <si>
    <t>МКД Красногвардейская 22/1</t>
  </si>
  <si>
    <t>Двери для мусоропровода с монтажом</t>
  </si>
  <si>
    <t>Красногвардейская 22/2</t>
  </si>
  <si>
    <t>Фридриха Энгельса 12</t>
  </si>
  <si>
    <t>МКД Фридриха Энгельса 12</t>
  </si>
  <si>
    <t>Непредвиденные расходы (транспортные услуги, вывоз мусора, песок)</t>
  </si>
  <si>
    <t>Изготовление переплётов тех. паспортов</t>
  </si>
  <si>
    <t>Снятие показаний общедомовых приборов учета</t>
  </si>
  <si>
    <t>Дезинсекция</t>
  </si>
  <si>
    <t>Советская 170</t>
  </si>
  <si>
    <t>МКД Советская 170</t>
  </si>
  <si>
    <t>Строховой взнос по договору ОСОПО лифты</t>
  </si>
  <si>
    <t>Биллинговое обслуживание АСКУТЭ</t>
  </si>
  <si>
    <t>Непредвиденные расходы (уборка снега, очистка кровли от снега, герметизация кровли)</t>
  </si>
  <si>
    <t>Демонтаж 2-х стрел</t>
  </si>
  <si>
    <t>Демонтаж, монтаж шлагбаума</t>
  </si>
  <si>
    <t>Замена ролика, ремонт ворот</t>
  </si>
  <si>
    <t>Монтаж шлагбаума</t>
  </si>
  <si>
    <t>Ремонт шлагбаума</t>
  </si>
  <si>
    <t>Госпошлина за предоставление информации о регистрации права на имущество</t>
  </si>
  <si>
    <t>21.17</t>
  </si>
  <si>
    <t>Диагностика, устранение неисправности домофона</t>
  </si>
  <si>
    <t>21.18</t>
  </si>
  <si>
    <t>21.19</t>
  </si>
  <si>
    <t>Устранение снегозадержания на 10 балконах</t>
  </si>
  <si>
    <t>21.20</t>
  </si>
  <si>
    <t>Советская 170/1</t>
  </si>
  <si>
    <t>МКД Советская 170/1</t>
  </si>
  <si>
    <t>21.21</t>
  </si>
  <si>
    <t>Обслуживание, снятие показаний общедомовых приборов учета</t>
  </si>
  <si>
    <t>Непредвиденные расходы (уборка снега, очистка кровли от снега)</t>
  </si>
  <si>
    <t>Петрова 60</t>
  </si>
  <si>
    <t>МКД Петрова 60</t>
  </si>
  <si>
    <t>Непредвиденные расходы (уборка снега)</t>
  </si>
  <si>
    <t>Установка электропривода</t>
  </si>
  <si>
    <t>Ремонт гидроизоляции</t>
  </si>
  <si>
    <t>Герметизация балконного витража и кровли</t>
  </si>
  <si>
    <t>Монтаж видеонаблюдения</t>
  </si>
  <si>
    <t>Котовского 27 (не весь)</t>
  </si>
  <si>
    <t>МКД Котовского 27</t>
  </si>
  <si>
    <t>Байкальская 236/4</t>
  </si>
  <si>
    <t>МКД Байкальская 236/4</t>
  </si>
  <si>
    <t>Непредвиденные расходы (уборка и вывоз снега)</t>
  </si>
  <si>
    <t>Герметизация кровли лифтовой шахты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</si>
</sst>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20" sqref="F20:H20"/>
    </sheetView>
  </sheetViews>
  <sheetFormatPr defaultRowHeight="15" x14ac:dyDescent="0.25"/>
  <sheetData>
    <row r="1" spans="1:13" ht="33.75" customHeigh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3" spans="1:13" x14ac:dyDescent="0.25">
      <c r="F3" s="30" t="s">
        <v>28</v>
      </c>
      <c r="G3" s="30"/>
      <c r="H3" s="30"/>
    </row>
    <row r="4" spans="1:13" x14ac:dyDescent="0.25">
      <c r="F4" s="28" t="s">
        <v>29</v>
      </c>
      <c r="G4" s="28"/>
      <c r="H4" s="28"/>
    </row>
    <row r="5" spans="1:13" x14ac:dyDescent="0.25">
      <c r="F5" s="28" t="s">
        <v>120</v>
      </c>
      <c r="G5" s="28"/>
      <c r="H5" s="28"/>
    </row>
    <row r="6" spans="1:13" x14ac:dyDescent="0.25">
      <c r="F6" s="28" t="s">
        <v>125</v>
      </c>
      <c r="G6" s="28"/>
      <c r="H6" s="28"/>
    </row>
    <row r="7" spans="1:13" x14ac:dyDescent="0.25">
      <c r="F7" s="28" t="s">
        <v>128</v>
      </c>
      <c r="G7" s="28"/>
      <c r="H7" s="28"/>
    </row>
    <row r="8" spans="1:13" x14ac:dyDescent="0.25">
      <c r="F8" s="28" t="s">
        <v>132</v>
      </c>
      <c r="G8" s="28"/>
      <c r="H8" s="28"/>
    </row>
    <row r="9" spans="1:13" x14ac:dyDescent="0.25">
      <c r="F9" s="28" t="s">
        <v>133</v>
      </c>
      <c r="G9" s="28"/>
      <c r="H9" s="28"/>
    </row>
    <row r="10" spans="1:13" x14ac:dyDescent="0.25">
      <c r="F10" s="28" t="s">
        <v>140</v>
      </c>
      <c r="G10" s="28"/>
      <c r="H10" s="28"/>
    </row>
    <row r="11" spans="1:13" x14ac:dyDescent="0.25">
      <c r="F11" s="28" t="s">
        <v>148</v>
      </c>
      <c r="G11" s="28"/>
      <c r="H11" s="28"/>
    </row>
    <row r="12" spans="1:13" x14ac:dyDescent="0.25">
      <c r="F12" s="28" t="s">
        <v>152</v>
      </c>
      <c r="G12" s="28"/>
      <c r="H12" s="28"/>
    </row>
    <row r="13" spans="1:13" x14ac:dyDescent="0.25">
      <c r="F13" s="28" t="s">
        <v>154</v>
      </c>
      <c r="G13" s="28"/>
      <c r="H13" s="28"/>
    </row>
    <row r="14" spans="1:13" x14ac:dyDescent="0.25">
      <c r="F14" s="28" t="s">
        <v>157</v>
      </c>
      <c r="G14" s="28"/>
      <c r="H14" s="28"/>
    </row>
    <row r="15" spans="1:13" x14ac:dyDescent="0.25">
      <c r="F15" s="28" t="s">
        <v>158</v>
      </c>
      <c r="G15" s="28"/>
      <c r="H15" s="28"/>
    </row>
    <row r="16" spans="1:13" x14ac:dyDescent="0.25">
      <c r="F16" s="28" t="s">
        <v>164</v>
      </c>
      <c r="G16" s="28"/>
      <c r="H16" s="28"/>
    </row>
    <row r="17" spans="6:8" x14ac:dyDescent="0.25">
      <c r="F17" s="28" t="s">
        <v>181</v>
      </c>
      <c r="G17" s="28"/>
      <c r="H17" s="28"/>
    </row>
    <row r="18" spans="6:8" x14ac:dyDescent="0.25">
      <c r="F18" s="28" t="s">
        <v>186</v>
      </c>
      <c r="G18" s="28"/>
      <c r="H18" s="28"/>
    </row>
    <row r="19" spans="6:8" x14ac:dyDescent="0.25">
      <c r="F19" s="28" t="s">
        <v>193</v>
      </c>
      <c r="G19" s="28"/>
      <c r="H19" s="28"/>
    </row>
    <row r="20" spans="6:8" x14ac:dyDescent="0.25">
      <c r="F20" s="28" t="s">
        <v>195</v>
      </c>
      <c r="G20" s="28"/>
      <c r="H20" s="28"/>
    </row>
  </sheetData>
  <mergeCells count="19">
    <mergeCell ref="F7:H7"/>
    <mergeCell ref="F8:H8"/>
    <mergeCell ref="F9:H9"/>
    <mergeCell ref="F10:H10"/>
    <mergeCell ref="F11:H11"/>
    <mergeCell ref="A1:M1"/>
    <mergeCell ref="F3:H3"/>
    <mergeCell ref="F4:H4"/>
    <mergeCell ref="F5:H5"/>
    <mergeCell ref="F6:H6"/>
    <mergeCell ref="F17:H17"/>
    <mergeCell ref="F18:H18"/>
    <mergeCell ref="F19:H19"/>
    <mergeCell ref="F20:H20"/>
    <mergeCell ref="F12:H12"/>
    <mergeCell ref="F13:H13"/>
    <mergeCell ref="F14:H14"/>
    <mergeCell ref="F15:H15"/>
    <mergeCell ref="F16:H16"/>
  </mergeCells>
  <hyperlinks>
    <hyperlink ref="F4:H4" location="'Поленова 15'!A1" display="Поленова 15"/>
    <hyperlink ref="F5:H5" location="'Поленова 11'!A1" display="Поленова 11"/>
    <hyperlink ref="F6:H6" location="'Поленова 19'!A1" display="Поленова 19"/>
    <hyperlink ref="F7:H7" location="'Поленова 17'!A1" display="Поленова 17"/>
    <hyperlink ref="F8:H8" location="'Ржанова 25'!A1" display="Ржанова 25"/>
    <hyperlink ref="F9:H9" location="'Петрова 56А'!A1" display="Петрова 56А"/>
    <hyperlink ref="F10:H10" location="'Красногвардейская 20,2'!A1" display="Красногвардейская 20/2"/>
    <hyperlink ref="F11:H11" location="'Красногвардейская 20,3'!A1" display="Красногвардейская 20/3"/>
    <hyperlink ref="F12:H12" location="'Красногвардейская 20,4'!A1" display="Красногвардейская 20/4"/>
    <hyperlink ref="F13:H13" location="'Красногвардейская 22,1'!A1" display="Красногвардейская 22/1"/>
    <hyperlink ref="F14:H14" location="'Красногвардейская 22,2'!A1" display="Красногвардейская 22/2"/>
    <hyperlink ref="F15:H15" location="'Энгельса 12'!A1" display="Фридриха Энгельса 12"/>
    <hyperlink ref="F16:H16" location="'Советская 170'!A1" display="Советская 170"/>
    <hyperlink ref="F17:H17" location="'Советская 170,1'!A1" display="Советская 170/1"/>
    <hyperlink ref="F18:H18" location="'Петрова 60'!A1" display="Петрова 60"/>
    <hyperlink ref="F19:H19" location="'Котовского 27'!A1" display="Котовского 27 (не весь)"/>
    <hyperlink ref="F20:H20" location="'Байкальская 236,4'!A1" display="Байкальская 236/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51" workbookViewId="0">
      <selection activeCell="A65" sqref="A65: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153</v>
      </c>
      <c r="F1" t="s">
        <v>129</v>
      </c>
      <c r="G1">
        <v>2786.4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1654.05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144987.35999999999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146641.41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706772.08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668821.34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37950.74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734096.17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683804.91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50291.26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589108.81000000006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3049.38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117663.36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120712.74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201808.66</v>
      </c>
      <c r="E27" s="33" t="s">
        <v>39</v>
      </c>
      <c r="F27" s="33"/>
      <c r="G27" s="8" t="s">
        <v>40</v>
      </c>
      <c r="H27" s="18">
        <f>D27/$G$1</f>
        <v>72.426306345104791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20655.14</v>
      </c>
      <c r="E28" s="33" t="s">
        <v>39</v>
      </c>
      <c r="F28" s="33"/>
      <c r="G28" s="8" t="s">
        <v>40</v>
      </c>
      <c r="H28" s="18">
        <f t="shared" ref="H28:H41" si="0">D28/$G$1</f>
        <v>7.4128409417169099</v>
      </c>
    </row>
    <row r="29" spans="1:8" x14ac:dyDescent="0.25">
      <c r="A29" s="12" t="s">
        <v>42</v>
      </c>
      <c r="B29" s="39" t="s">
        <v>37</v>
      </c>
      <c r="C29" s="39"/>
      <c r="D29" s="13">
        <v>7260.64</v>
      </c>
      <c r="E29" s="40" t="s">
        <v>39</v>
      </c>
      <c r="F29" s="40"/>
      <c r="G29" s="15" t="s">
        <v>40</v>
      </c>
      <c r="H29" s="18">
        <f t="shared" si="0"/>
        <v>2.6057421762848119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18390.240000000002</v>
      </c>
      <c r="E30" s="52" t="s">
        <v>39</v>
      </c>
      <c r="F30" s="53"/>
      <c r="G30" s="8" t="s">
        <v>40</v>
      </c>
      <c r="H30" s="18">
        <f t="shared" si="0"/>
        <v>6.6000000000000005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13726.45+12529.48</f>
        <v>26255.93</v>
      </c>
      <c r="E31" s="33" t="s">
        <v>43</v>
      </c>
      <c r="F31" s="33"/>
      <c r="G31" s="15" t="s">
        <v>40</v>
      </c>
      <c r="H31" s="18">
        <f t="shared" si="0"/>
        <v>9.4228861613551533</v>
      </c>
    </row>
    <row r="32" spans="1:8" x14ac:dyDescent="0.25">
      <c r="A32" s="12" t="s">
        <v>51</v>
      </c>
      <c r="B32" s="39" t="s">
        <v>47</v>
      </c>
      <c r="C32" s="39"/>
      <c r="D32" s="13">
        <v>79200</v>
      </c>
      <c r="E32" s="40" t="s">
        <v>39</v>
      </c>
      <c r="F32" s="40"/>
      <c r="G32" s="15" t="s">
        <v>40</v>
      </c>
      <c r="H32" s="18">
        <f t="shared" si="0"/>
        <v>28.423772609819121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1212.1300000000001</v>
      </c>
      <c r="E33" s="33" t="s">
        <v>50</v>
      </c>
      <c r="F33" s="33"/>
      <c r="G33" s="8" t="s">
        <v>40</v>
      </c>
      <c r="H33" s="18">
        <f t="shared" si="0"/>
        <v>0.43501650875681885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4500</v>
      </c>
      <c r="E34" s="33" t="s">
        <v>50</v>
      </c>
      <c r="F34" s="33"/>
      <c r="G34" s="8" t="s">
        <v>40</v>
      </c>
      <c r="H34" s="18">
        <f t="shared" si="0"/>
        <v>1.6149870801033592</v>
      </c>
    </row>
    <row r="35" spans="1:8" x14ac:dyDescent="0.25">
      <c r="A35" s="12" t="s">
        <v>57</v>
      </c>
      <c r="B35" s="39" t="s">
        <v>54</v>
      </c>
      <c r="C35" s="39"/>
      <c r="D35" s="13">
        <v>1089.5899999999999</v>
      </c>
      <c r="E35" s="40" t="s">
        <v>39</v>
      </c>
      <c r="F35" s="40"/>
      <c r="G35" s="15" t="s">
        <v>40</v>
      </c>
      <c r="H35" s="18">
        <f t="shared" si="0"/>
        <v>0.39103861613551533</v>
      </c>
    </row>
    <row r="36" spans="1:8" ht="59.25" customHeight="1" x14ac:dyDescent="0.25">
      <c r="A36" s="16" t="s">
        <v>59</v>
      </c>
      <c r="B36" s="41" t="s">
        <v>149</v>
      </c>
      <c r="C36" s="42"/>
      <c r="D36" s="17">
        <f>25498.53+292.69+487.82</f>
        <v>26279.039999999997</v>
      </c>
      <c r="E36" s="33" t="s">
        <v>56</v>
      </c>
      <c r="F36" s="33"/>
      <c r="G36" s="8" t="s">
        <v>40</v>
      </c>
      <c r="H36" s="18">
        <f t="shared" si="0"/>
        <v>9.4311800172265272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15600</v>
      </c>
      <c r="E37" s="33" t="s">
        <v>39</v>
      </c>
      <c r="F37" s="33"/>
      <c r="G37" s="8" t="s">
        <v>40</v>
      </c>
      <c r="H37" s="18">
        <f t="shared" si="0"/>
        <v>5.5986218776916452</v>
      </c>
    </row>
    <row r="38" spans="1:8" ht="42.75" customHeight="1" x14ac:dyDescent="0.25">
      <c r="A38" s="16" t="s">
        <v>62</v>
      </c>
      <c r="B38" s="32" t="s">
        <v>143</v>
      </c>
      <c r="C38" s="32"/>
      <c r="D38" s="17">
        <f>8280.89</f>
        <v>8280.89</v>
      </c>
      <c r="E38" s="33" t="s">
        <v>39</v>
      </c>
      <c r="F38" s="33"/>
      <c r="G38" s="8" t="s">
        <v>40</v>
      </c>
      <c r="H38" s="18">
        <f t="shared" si="0"/>
        <v>2.9718956359460234</v>
      </c>
    </row>
    <row r="39" spans="1:8" x14ac:dyDescent="0.25">
      <c r="A39" s="12" t="s">
        <v>64</v>
      </c>
      <c r="B39" s="39" t="s">
        <v>61</v>
      </c>
      <c r="C39" s="39"/>
      <c r="D39" s="13">
        <v>115.04</v>
      </c>
      <c r="E39" s="40"/>
      <c r="F39" s="40"/>
      <c r="G39" s="15" t="s">
        <v>40</v>
      </c>
      <c r="H39" s="18">
        <f t="shared" si="0"/>
        <v>4.1286247487797877E-2</v>
      </c>
    </row>
    <row r="40" spans="1:8" x14ac:dyDescent="0.25">
      <c r="A40" s="12" t="s">
        <v>118</v>
      </c>
      <c r="B40" s="39" t="s">
        <v>150</v>
      </c>
      <c r="C40" s="39"/>
      <c r="D40" s="13">
        <v>4500</v>
      </c>
      <c r="E40" s="40"/>
      <c r="F40" s="40"/>
      <c r="G40" s="15" t="s">
        <v>40</v>
      </c>
      <c r="H40" s="18">
        <f t="shared" si="0"/>
        <v>1.6149870801033592</v>
      </c>
    </row>
    <row r="41" spans="1:8" x14ac:dyDescent="0.25">
      <c r="A41" s="12" t="s">
        <v>119</v>
      </c>
      <c r="B41" s="39" t="s">
        <v>144</v>
      </c>
      <c r="C41" s="39"/>
      <c r="D41" s="13">
        <v>5849.11</v>
      </c>
      <c r="E41" s="40"/>
      <c r="F41" s="40"/>
      <c r="G41" s="15" t="s">
        <v>40</v>
      </c>
      <c r="H41" s="18">
        <f t="shared" si="0"/>
        <v>2.0991637955785243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47054.73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40795.22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87849.95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33746.480000000003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-5735.11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28011.37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23">
        <v>32</v>
      </c>
      <c r="B55" s="38" t="s">
        <v>85</v>
      </c>
      <c r="C55" s="38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39" t="s">
        <v>32</v>
      </c>
      <c r="C56" s="39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39" t="s">
        <v>94</v>
      </c>
      <c r="C57" s="39"/>
      <c r="D57" s="22" t="s">
        <v>93</v>
      </c>
      <c r="E57" s="22" t="s">
        <v>90</v>
      </c>
      <c r="F57" s="22" t="s">
        <v>90</v>
      </c>
      <c r="G57" s="13">
        <v>4038.88</v>
      </c>
      <c r="H57" s="13">
        <v>5939.51</v>
      </c>
    </row>
    <row r="58" spans="1:8" x14ac:dyDescent="0.25">
      <c r="A58" s="22">
        <v>35</v>
      </c>
      <c r="B58" s="39" t="s">
        <v>95</v>
      </c>
      <c r="C58" s="39"/>
      <c r="D58" s="22" t="s">
        <v>9</v>
      </c>
      <c r="E58" s="22" t="s">
        <v>90</v>
      </c>
      <c r="F58" s="22" t="s">
        <v>90</v>
      </c>
      <c r="G58" s="13">
        <v>41661.620000000003</v>
      </c>
      <c r="H58" s="13">
        <v>67505.179999999993</v>
      </c>
    </row>
    <row r="59" spans="1:8" x14ac:dyDescent="0.25">
      <c r="A59" s="22">
        <v>36</v>
      </c>
      <c r="B59" s="39" t="s">
        <v>96</v>
      </c>
      <c r="C59" s="39"/>
      <c r="D59" s="22" t="s">
        <v>9</v>
      </c>
      <c r="E59" s="22" t="s">
        <v>90</v>
      </c>
      <c r="F59" s="22" t="s">
        <v>90</v>
      </c>
      <c r="G59" s="13">
        <v>60742.1</v>
      </c>
      <c r="H59" s="13">
        <v>63868.43</v>
      </c>
    </row>
    <row r="60" spans="1:8" x14ac:dyDescent="0.25">
      <c r="A60" s="22">
        <v>37</v>
      </c>
      <c r="B60" s="39" t="s">
        <v>97</v>
      </c>
      <c r="C60" s="39"/>
      <c r="D60" s="22" t="s">
        <v>9</v>
      </c>
      <c r="E60" s="22" t="s">
        <v>90</v>
      </c>
      <c r="F60" s="22" t="s">
        <v>90</v>
      </c>
      <c r="G60" s="13">
        <v>-19080.48</v>
      </c>
      <c r="H60" s="13">
        <v>3636.75</v>
      </c>
    </row>
    <row r="61" spans="1:8" ht="48" customHeight="1" x14ac:dyDescent="0.25">
      <c r="A61" s="20">
        <v>38</v>
      </c>
      <c r="B61" s="38" t="s">
        <v>98</v>
      </c>
      <c r="C61" s="38"/>
      <c r="D61" s="20" t="s">
        <v>9</v>
      </c>
      <c r="E61" s="20" t="s">
        <v>90</v>
      </c>
      <c r="F61" s="20" t="s">
        <v>90</v>
      </c>
      <c r="G61" s="17">
        <v>21725.65</v>
      </c>
      <c r="H61" s="17">
        <v>27626.68</v>
      </c>
    </row>
    <row r="62" spans="1:8" ht="48" customHeight="1" x14ac:dyDescent="0.25">
      <c r="A62" s="20">
        <v>39</v>
      </c>
      <c r="B62" s="38" t="s">
        <v>99</v>
      </c>
      <c r="C62" s="38"/>
      <c r="D62" s="20" t="s">
        <v>9</v>
      </c>
      <c r="E62" s="20" t="s">
        <v>90</v>
      </c>
      <c r="F62" s="20" t="s">
        <v>90</v>
      </c>
      <c r="G62" s="17">
        <v>60742</v>
      </c>
      <c r="H62" s="17">
        <v>63868.43</v>
      </c>
    </row>
    <row r="63" spans="1:8" ht="48" customHeight="1" x14ac:dyDescent="0.25">
      <c r="A63" s="20">
        <v>40</v>
      </c>
      <c r="B63" s="38" t="s">
        <v>100</v>
      </c>
      <c r="C63" s="38"/>
      <c r="D63" s="20" t="s">
        <v>9</v>
      </c>
      <c r="E63" s="20" t="s">
        <v>90</v>
      </c>
      <c r="F63" s="20" t="s">
        <v>90</v>
      </c>
      <c r="G63" s="17">
        <v>-39016.35</v>
      </c>
      <c r="H63" s="17">
        <v>-36241.75</v>
      </c>
    </row>
    <row r="64" spans="1:8" ht="48" customHeight="1" x14ac:dyDescent="0.25">
      <c r="A64" s="20">
        <v>41</v>
      </c>
      <c r="B64" s="38" t="s">
        <v>101</v>
      </c>
      <c r="C64" s="38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1:C41"/>
    <mergeCell ref="E41:F41"/>
    <mergeCell ref="A42:H42"/>
    <mergeCell ref="B43:F43"/>
    <mergeCell ref="B38:C38"/>
    <mergeCell ref="E38:F38"/>
    <mergeCell ref="B39:C39"/>
    <mergeCell ref="E39:F39"/>
    <mergeCell ref="B40:C40"/>
    <mergeCell ref="E40:F40"/>
    <mergeCell ref="B55:C55"/>
    <mergeCell ref="B44:F44"/>
    <mergeCell ref="B45:F45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67:F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A75:H75"/>
    <mergeCell ref="B68:F68"/>
    <mergeCell ref="B69:F69"/>
    <mergeCell ref="A70:H70"/>
    <mergeCell ref="B71:F71"/>
    <mergeCell ref="B72:F72"/>
    <mergeCell ref="B73:F73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38" workbookViewId="0">
      <selection activeCell="H64" sqref="H6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155</v>
      </c>
      <c r="F1" t="s">
        <v>129</v>
      </c>
      <c r="G1">
        <v>3159.5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16169.18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165521.06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181690.23999999999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744930.56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701898.25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43032.31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772087.95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754168.19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17919.759999999998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606566.89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7961.55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138363.67000000001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146325.22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247959.26</v>
      </c>
      <c r="E27" s="33" t="s">
        <v>39</v>
      </c>
      <c r="F27" s="33"/>
      <c r="G27" s="8" t="s">
        <v>40</v>
      </c>
      <c r="H27" s="18">
        <f>D27/$G$1</f>
        <v>78.480538059819594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26619.15</v>
      </c>
      <c r="E28" s="33" t="s">
        <v>39</v>
      </c>
      <c r="F28" s="33"/>
      <c r="G28" s="8" t="s">
        <v>40</v>
      </c>
      <c r="H28" s="18">
        <f t="shared" ref="H28:H41" si="0">D28/$G$1</f>
        <v>8.4251147333438841</v>
      </c>
    </row>
    <row r="29" spans="1:8" x14ac:dyDescent="0.25">
      <c r="A29" s="12" t="s">
        <v>42</v>
      </c>
      <c r="B29" s="39" t="s">
        <v>37</v>
      </c>
      <c r="C29" s="39"/>
      <c r="D29" s="13">
        <v>8232.84</v>
      </c>
      <c r="E29" s="40" t="s">
        <v>39</v>
      </c>
      <c r="F29" s="40"/>
      <c r="G29" s="15" t="s">
        <v>40</v>
      </c>
      <c r="H29" s="18">
        <f t="shared" si="0"/>
        <v>2.60574141478082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20852.7</v>
      </c>
      <c r="E30" s="52" t="s">
        <v>39</v>
      </c>
      <c r="F30" s="53"/>
      <c r="G30" s="8" t="s">
        <v>40</v>
      </c>
      <c r="H30" s="18">
        <f t="shared" si="0"/>
        <v>6.6000000000000005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15798.32+15366.36</f>
        <v>31164.68</v>
      </c>
      <c r="E31" s="33" t="s">
        <v>43</v>
      </c>
      <c r="F31" s="33"/>
      <c r="G31" s="15" t="s">
        <v>40</v>
      </c>
      <c r="H31" s="18">
        <f t="shared" si="0"/>
        <v>9.8638012343725272</v>
      </c>
    </row>
    <row r="32" spans="1:8" x14ac:dyDescent="0.25">
      <c r="A32" s="12" t="s">
        <v>51</v>
      </c>
      <c r="B32" s="39" t="s">
        <v>47</v>
      </c>
      <c r="C32" s="39"/>
      <c r="D32" s="13">
        <v>79200</v>
      </c>
      <c r="E32" s="40" t="s">
        <v>39</v>
      </c>
      <c r="F32" s="40"/>
      <c r="G32" s="15" t="s">
        <v>40</v>
      </c>
      <c r="H32" s="18">
        <f t="shared" si="0"/>
        <v>25.067257477448962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1212.1300000000001</v>
      </c>
      <c r="E33" s="33" t="s">
        <v>50</v>
      </c>
      <c r="F33" s="33"/>
      <c r="G33" s="8" t="s">
        <v>40</v>
      </c>
      <c r="H33" s="18">
        <f t="shared" si="0"/>
        <v>0.38364614654217444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4500</v>
      </c>
      <c r="E34" s="33" t="s">
        <v>50</v>
      </c>
      <c r="F34" s="33"/>
      <c r="G34" s="8" t="s">
        <v>40</v>
      </c>
      <c r="H34" s="18">
        <f t="shared" si="0"/>
        <v>1.4242759930368729</v>
      </c>
    </row>
    <row r="35" spans="1:8" x14ac:dyDescent="0.25">
      <c r="A35" s="12" t="s">
        <v>57</v>
      </c>
      <c r="B35" s="39" t="s">
        <v>54</v>
      </c>
      <c r="C35" s="39"/>
      <c r="D35" s="13">
        <v>2275.36</v>
      </c>
      <c r="E35" s="40" t="s">
        <v>39</v>
      </c>
      <c r="F35" s="40"/>
      <c r="G35" s="15" t="s">
        <v>40</v>
      </c>
      <c r="H35" s="18">
        <f t="shared" si="0"/>
        <v>0.72016458300363984</v>
      </c>
    </row>
    <row r="36" spans="1:8" ht="59.25" customHeight="1" x14ac:dyDescent="0.25">
      <c r="A36" s="16" t="s">
        <v>59</v>
      </c>
      <c r="B36" s="41" t="s">
        <v>149</v>
      </c>
      <c r="C36" s="42"/>
      <c r="D36" s="17">
        <f>28912.78+331.88+553.14</f>
        <v>29797.8</v>
      </c>
      <c r="E36" s="33" t="s">
        <v>56</v>
      </c>
      <c r="F36" s="33"/>
      <c r="G36" s="8" t="s">
        <v>40</v>
      </c>
      <c r="H36" s="18">
        <f t="shared" si="0"/>
        <v>9.4311758189586961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16400</v>
      </c>
      <c r="E37" s="33" t="s">
        <v>39</v>
      </c>
      <c r="F37" s="33"/>
      <c r="G37" s="8" t="s">
        <v>40</v>
      </c>
      <c r="H37" s="18">
        <f t="shared" si="0"/>
        <v>5.1906947301788255</v>
      </c>
    </row>
    <row r="38" spans="1:8" ht="42.75" customHeight="1" x14ac:dyDescent="0.25">
      <c r="A38" s="16" t="s">
        <v>62</v>
      </c>
      <c r="B38" s="32" t="s">
        <v>143</v>
      </c>
      <c r="C38" s="32"/>
      <c r="D38" s="17">
        <v>12351.95</v>
      </c>
      <c r="E38" s="33" t="s">
        <v>39</v>
      </c>
      <c r="F38" s="33"/>
      <c r="G38" s="8" t="s">
        <v>40</v>
      </c>
      <c r="H38" s="18">
        <f t="shared" si="0"/>
        <v>3.9094635227092898</v>
      </c>
    </row>
    <row r="39" spans="1:8" x14ac:dyDescent="0.25">
      <c r="A39" s="12" t="s">
        <v>64</v>
      </c>
      <c r="B39" s="39" t="s">
        <v>61</v>
      </c>
      <c r="C39" s="39"/>
      <c r="D39" s="13">
        <v>115.04</v>
      </c>
      <c r="E39" s="40"/>
      <c r="F39" s="40"/>
      <c r="G39" s="15" t="s">
        <v>40</v>
      </c>
      <c r="H39" s="18">
        <f t="shared" si="0"/>
        <v>3.6410824497547081E-2</v>
      </c>
    </row>
    <row r="40" spans="1:8" x14ac:dyDescent="0.25">
      <c r="A40" s="12" t="s">
        <v>118</v>
      </c>
      <c r="B40" s="39" t="s">
        <v>156</v>
      </c>
      <c r="C40" s="39"/>
      <c r="D40" s="13">
        <v>22400</v>
      </c>
      <c r="E40" s="40"/>
      <c r="F40" s="40"/>
      <c r="G40" s="15" t="s">
        <v>40</v>
      </c>
      <c r="H40" s="18">
        <f t="shared" si="0"/>
        <v>7.0897293875613228</v>
      </c>
    </row>
    <row r="41" spans="1:8" x14ac:dyDescent="0.25">
      <c r="A41" s="12" t="s">
        <v>119</v>
      </c>
      <c r="B41" s="39" t="s">
        <v>144</v>
      </c>
      <c r="C41" s="39"/>
      <c r="D41" s="13">
        <v>6681.32</v>
      </c>
      <c r="E41" s="40"/>
      <c r="F41" s="40"/>
      <c r="G41" s="15" t="s">
        <v>40</v>
      </c>
      <c r="H41" s="18">
        <f t="shared" si="0"/>
        <v>2.1146763728438045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33298.050000000003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121233.61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154531.66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38088.870000000003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-9440.83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28648.04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23">
        <v>32</v>
      </c>
      <c r="B55" s="38" t="s">
        <v>85</v>
      </c>
      <c r="C55" s="38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39" t="s">
        <v>32</v>
      </c>
      <c r="C56" s="39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39" t="s">
        <v>94</v>
      </c>
      <c r="C57" s="39"/>
      <c r="D57" s="22" t="s">
        <v>93</v>
      </c>
      <c r="E57" s="22" t="s">
        <v>90</v>
      </c>
      <c r="F57" s="22" t="s">
        <v>90</v>
      </c>
      <c r="G57" s="13">
        <v>5469.24</v>
      </c>
      <c r="H57" s="13">
        <v>8046.61</v>
      </c>
    </row>
    <row r="58" spans="1:8" x14ac:dyDescent="0.25">
      <c r="A58" s="22">
        <v>35</v>
      </c>
      <c r="B58" s="39" t="s">
        <v>95</v>
      </c>
      <c r="C58" s="39"/>
      <c r="D58" s="22" t="s">
        <v>9</v>
      </c>
      <c r="E58" s="22" t="s">
        <v>90</v>
      </c>
      <c r="F58" s="22" t="s">
        <v>90</v>
      </c>
      <c r="G58" s="13">
        <v>56384.56</v>
      </c>
      <c r="H58" s="13">
        <v>89971.07</v>
      </c>
    </row>
    <row r="59" spans="1:8" x14ac:dyDescent="0.25">
      <c r="A59" s="22">
        <v>36</v>
      </c>
      <c r="B59" s="39" t="s">
        <v>96</v>
      </c>
      <c r="C59" s="39"/>
      <c r="D59" s="22" t="s">
        <v>9</v>
      </c>
      <c r="E59" s="22" t="s">
        <v>90</v>
      </c>
      <c r="F59" s="22" t="s">
        <v>90</v>
      </c>
      <c r="G59" s="13">
        <v>70057.039999999994</v>
      </c>
      <c r="H59" s="13">
        <v>91316.17</v>
      </c>
    </row>
    <row r="60" spans="1:8" x14ac:dyDescent="0.25">
      <c r="A60" s="22">
        <v>37</v>
      </c>
      <c r="B60" s="39" t="s">
        <v>97</v>
      </c>
      <c r="C60" s="39"/>
      <c r="D60" s="22" t="s">
        <v>9</v>
      </c>
      <c r="E60" s="22" t="s">
        <v>90</v>
      </c>
      <c r="F60" s="22" t="s">
        <v>90</v>
      </c>
      <c r="G60" s="13">
        <v>13672.48</v>
      </c>
      <c r="H60" s="13">
        <v>-1345.1</v>
      </c>
    </row>
    <row r="61" spans="1:8" ht="48" customHeight="1" x14ac:dyDescent="0.25">
      <c r="A61" s="20">
        <v>38</v>
      </c>
      <c r="B61" s="38" t="s">
        <v>98</v>
      </c>
      <c r="C61" s="38"/>
      <c r="D61" s="20" t="s">
        <v>9</v>
      </c>
      <c r="E61" s="20" t="s">
        <v>90</v>
      </c>
      <c r="F61" s="20" t="s">
        <v>90</v>
      </c>
      <c r="G61" s="17">
        <v>42202.91</v>
      </c>
      <c r="H61" s="17">
        <v>56869.5</v>
      </c>
    </row>
    <row r="62" spans="1:8" ht="48" customHeight="1" x14ac:dyDescent="0.25">
      <c r="A62" s="20">
        <v>39</v>
      </c>
      <c r="B62" s="38" t="s">
        <v>99</v>
      </c>
      <c r="C62" s="38"/>
      <c r="D62" s="20" t="s">
        <v>9</v>
      </c>
      <c r="E62" s="20" t="s">
        <v>90</v>
      </c>
      <c r="F62" s="20" t="s">
        <v>90</v>
      </c>
      <c r="G62" s="17">
        <v>70057.039999999994</v>
      </c>
      <c r="H62" s="17">
        <v>91316.17</v>
      </c>
    </row>
    <row r="63" spans="1:8" ht="48" customHeight="1" x14ac:dyDescent="0.25">
      <c r="A63" s="20">
        <v>40</v>
      </c>
      <c r="B63" s="38" t="s">
        <v>100</v>
      </c>
      <c r="C63" s="38"/>
      <c r="D63" s="20" t="s">
        <v>9</v>
      </c>
      <c r="E63" s="20" t="s">
        <v>90</v>
      </c>
      <c r="F63" s="20" t="s">
        <v>90</v>
      </c>
      <c r="G63" s="17">
        <v>-27854.13</v>
      </c>
      <c r="H63" s="17">
        <v>-34446.67</v>
      </c>
    </row>
    <row r="64" spans="1:8" ht="48" customHeight="1" x14ac:dyDescent="0.25">
      <c r="A64" s="20">
        <v>41</v>
      </c>
      <c r="B64" s="38" t="s">
        <v>101</v>
      </c>
      <c r="C64" s="38"/>
      <c r="D64" s="20" t="s">
        <v>9</v>
      </c>
      <c r="E64" s="20" t="s">
        <v>90</v>
      </c>
      <c r="F64" s="20" t="s">
        <v>90</v>
      </c>
      <c r="G64" s="17"/>
      <c r="H64" s="17"/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25" workbookViewId="0">
      <selection activeCell="A65" sqref="A65: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155</v>
      </c>
      <c r="F1" t="s">
        <v>129</v>
      </c>
      <c r="G1">
        <v>2672.5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3251.94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100800.42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104052.36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652397.59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615998.22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36399.370000000003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633983.76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609782.87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24200.89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533183.34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4430.01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119213.79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123643.8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206427.83</v>
      </c>
      <c r="E27" s="33" t="s">
        <v>39</v>
      </c>
      <c r="F27" s="33"/>
      <c r="G27" s="8" t="s">
        <v>40</v>
      </c>
      <c r="H27" s="18">
        <f>D27/$G$1</f>
        <v>77.241470533208599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21790.69</v>
      </c>
      <c r="E28" s="33" t="s">
        <v>39</v>
      </c>
      <c r="F28" s="33"/>
      <c r="G28" s="8" t="s">
        <v>40</v>
      </c>
      <c r="H28" s="18">
        <f t="shared" ref="H28:H41" si="0">D28/$G$1</f>
        <v>8.1536725912067354</v>
      </c>
    </row>
    <row r="29" spans="1:8" x14ac:dyDescent="0.25">
      <c r="A29" s="12" t="s">
        <v>42</v>
      </c>
      <c r="B29" s="39" t="s">
        <v>37</v>
      </c>
      <c r="C29" s="39"/>
      <c r="D29" s="13">
        <v>6963.84</v>
      </c>
      <c r="E29" s="40" t="s">
        <v>39</v>
      </c>
      <c r="F29" s="40"/>
      <c r="G29" s="15" t="s">
        <v>40</v>
      </c>
      <c r="H29" s="18">
        <f t="shared" si="0"/>
        <v>2.6057399438727784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17638.5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11913.49+11111.05</f>
        <v>23024.54</v>
      </c>
      <c r="E31" s="33" t="s">
        <v>43</v>
      </c>
      <c r="F31" s="33"/>
      <c r="G31" s="15" t="s">
        <v>40</v>
      </c>
      <c r="H31" s="18">
        <f t="shared" si="0"/>
        <v>8.6153564078578118</v>
      </c>
    </row>
    <row r="32" spans="1:8" x14ac:dyDescent="0.25">
      <c r="A32" s="12" t="s">
        <v>51</v>
      </c>
      <c r="B32" s="39" t="s">
        <v>47</v>
      </c>
      <c r="C32" s="39"/>
      <c r="D32" s="13">
        <v>76842.78</v>
      </c>
      <c r="E32" s="40" t="s">
        <v>39</v>
      </c>
      <c r="F32" s="40"/>
      <c r="G32" s="15" t="s">
        <v>40</v>
      </c>
      <c r="H32" s="18">
        <f t="shared" si="0"/>
        <v>28.753144995322732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1212.1199999999999</v>
      </c>
      <c r="E33" s="33" t="s">
        <v>50</v>
      </c>
      <c r="F33" s="33"/>
      <c r="G33" s="8" t="s">
        <v>40</v>
      </c>
      <c r="H33" s="18">
        <f t="shared" si="0"/>
        <v>0.45355285313376986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4500</v>
      </c>
      <c r="E34" s="33" t="s">
        <v>50</v>
      </c>
      <c r="F34" s="33"/>
      <c r="G34" s="8" t="s">
        <v>40</v>
      </c>
      <c r="H34" s="18">
        <f t="shared" si="0"/>
        <v>1.6838166510757717</v>
      </c>
    </row>
    <row r="35" spans="1:8" x14ac:dyDescent="0.25">
      <c r="A35" s="12" t="s">
        <v>57</v>
      </c>
      <c r="B35" s="39" t="s">
        <v>54</v>
      </c>
      <c r="C35" s="39"/>
      <c r="D35" s="13">
        <v>1924.64</v>
      </c>
      <c r="E35" s="40" t="s">
        <v>39</v>
      </c>
      <c r="F35" s="40"/>
      <c r="G35" s="15" t="s">
        <v>40</v>
      </c>
      <c r="H35" s="18">
        <f t="shared" si="0"/>
        <v>0.72016463985032741</v>
      </c>
    </row>
    <row r="36" spans="1:8" ht="59.25" customHeight="1" x14ac:dyDescent="0.25">
      <c r="A36" s="16" t="s">
        <v>59</v>
      </c>
      <c r="B36" s="41" t="s">
        <v>149</v>
      </c>
      <c r="C36" s="42"/>
      <c r="D36" s="17">
        <f>24456.2+280.75+467.88</f>
        <v>25204.83</v>
      </c>
      <c r="E36" s="33" t="s">
        <v>56</v>
      </c>
      <c r="F36" s="33"/>
      <c r="G36" s="8" t="s">
        <v>40</v>
      </c>
      <c r="H36" s="18">
        <f t="shared" si="0"/>
        <v>9.4311805425631441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11600</v>
      </c>
      <c r="E37" s="33" t="s">
        <v>39</v>
      </c>
      <c r="F37" s="33"/>
      <c r="G37" s="8" t="s">
        <v>40</v>
      </c>
      <c r="H37" s="18">
        <f t="shared" si="0"/>
        <v>4.3405051449953227</v>
      </c>
    </row>
    <row r="38" spans="1:8" ht="42.75" customHeight="1" x14ac:dyDescent="0.25">
      <c r="A38" s="16" t="s">
        <v>62</v>
      </c>
      <c r="B38" s="32" t="s">
        <v>143</v>
      </c>
      <c r="C38" s="32"/>
      <c r="D38" s="17">
        <v>10448.049999999999</v>
      </c>
      <c r="E38" s="33" t="s">
        <v>39</v>
      </c>
      <c r="F38" s="33"/>
      <c r="G38" s="8" t="s">
        <v>40</v>
      </c>
      <c r="H38" s="18">
        <f t="shared" si="0"/>
        <v>3.9094667913938257</v>
      </c>
    </row>
    <row r="39" spans="1:8" x14ac:dyDescent="0.25">
      <c r="A39" s="12" t="s">
        <v>64</v>
      </c>
      <c r="B39" s="39" t="s">
        <v>61</v>
      </c>
      <c r="C39" s="39"/>
      <c r="D39" s="13">
        <v>115.04</v>
      </c>
      <c r="E39" s="40"/>
      <c r="F39" s="40"/>
      <c r="G39" s="15" t="s">
        <v>40</v>
      </c>
      <c r="H39" s="18">
        <f t="shared" si="0"/>
        <v>4.3045837231057066E-2</v>
      </c>
    </row>
    <row r="40" spans="1:8" x14ac:dyDescent="0.25">
      <c r="A40" s="12" t="s">
        <v>118</v>
      </c>
      <c r="B40" s="39" t="s">
        <v>150</v>
      </c>
      <c r="C40" s="39"/>
      <c r="D40" s="13">
        <v>3600</v>
      </c>
      <c r="E40" s="40"/>
      <c r="F40" s="40"/>
      <c r="G40" s="15" t="s">
        <v>40</v>
      </c>
      <c r="H40" s="18">
        <f t="shared" si="0"/>
        <v>1.3470533208606175</v>
      </c>
    </row>
    <row r="41" spans="1:8" x14ac:dyDescent="0.25">
      <c r="A41" s="12" t="s">
        <v>119</v>
      </c>
      <c r="B41" s="39" t="s">
        <v>144</v>
      </c>
      <c r="C41" s="39"/>
      <c r="D41" s="13">
        <v>5721.32</v>
      </c>
      <c r="E41" s="40"/>
      <c r="F41" s="40"/>
      <c r="G41" s="15" t="s">
        <v>40</v>
      </c>
      <c r="H41" s="18">
        <f t="shared" si="0"/>
        <v>2.1408119738072964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32357.73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76745.84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109103.57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29547.7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30880.77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50428.47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23">
        <v>32</v>
      </c>
      <c r="B55" s="38" t="s">
        <v>85</v>
      </c>
      <c r="C55" s="38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39" t="s">
        <v>32</v>
      </c>
      <c r="C56" s="39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39" t="s">
        <v>94</v>
      </c>
      <c r="C57" s="39"/>
      <c r="D57" s="22" t="s">
        <v>93</v>
      </c>
      <c r="E57" s="22" t="s">
        <v>90</v>
      </c>
      <c r="F57" s="22" t="s">
        <v>90</v>
      </c>
      <c r="G57" s="13">
        <v>5743.84</v>
      </c>
      <c r="H57" s="13">
        <v>7343.88</v>
      </c>
    </row>
    <row r="58" spans="1:8" x14ac:dyDescent="0.25">
      <c r="A58" s="22">
        <v>35</v>
      </c>
      <c r="B58" s="39" t="s">
        <v>95</v>
      </c>
      <c r="C58" s="39"/>
      <c r="D58" s="22" t="s">
        <v>9</v>
      </c>
      <c r="E58" s="22" t="s">
        <v>90</v>
      </c>
      <c r="F58" s="22" t="s">
        <v>90</v>
      </c>
      <c r="G58" s="13">
        <v>59720.67</v>
      </c>
      <c r="H58" s="13">
        <v>77442.789999999994</v>
      </c>
    </row>
    <row r="59" spans="1:8" x14ac:dyDescent="0.25">
      <c r="A59" s="22">
        <v>36</v>
      </c>
      <c r="B59" s="39" t="s">
        <v>96</v>
      </c>
      <c r="C59" s="39"/>
      <c r="D59" s="22" t="s">
        <v>9</v>
      </c>
      <c r="E59" s="22" t="s">
        <v>90</v>
      </c>
      <c r="F59" s="22" t="s">
        <v>90</v>
      </c>
      <c r="G59" s="13">
        <v>56293.55</v>
      </c>
      <c r="H59" s="13">
        <v>53208.13</v>
      </c>
    </row>
    <row r="60" spans="1:8" x14ac:dyDescent="0.25">
      <c r="A60" s="22">
        <v>37</v>
      </c>
      <c r="B60" s="39" t="s">
        <v>97</v>
      </c>
      <c r="C60" s="39"/>
      <c r="D60" s="22" t="s">
        <v>9</v>
      </c>
      <c r="E60" s="22" t="s">
        <v>90</v>
      </c>
      <c r="F60" s="22" t="s">
        <v>90</v>
      </c>
      <c r="G60" s="13">
        <v>3427.12</v>
      </c>
      <c r="H60" s="13">
        <v>24234.66</v>
      </c>
    </row>
    <row r="61" spans="1:8" ht="48" customHeight="1" x14ac:dyDescent="0.25">
      <c r="A61" s="20">
        <v>38</v>
      </c>
      <c r="B61" s="38" t="s">
        <v>98</v>
      </c>
      <c r="C61" s="38"/>
      <c r="D61" s="20" t="s">
        <v>9</v>
      </c>
      <c r="E61" s="20" t="s">
        <v>90</v>
      </c>
      <c r="F61" s="20" t="s">
        <v>90</v>
      </c>
      <c r="G61" s="17">
        <v>36969.550000000003</v>
      </c>
      <c r="H61" s="17">
        <v>52129.23</v>
      </c>
    </row>
    <row r="62" spans="1:8" ht="48" customHeight="1" x14ac:dyDescent="0.25">
      <c r="A62" s="20">
        <v>39</v>
      </c>
      <c r="B62" s="38" t="s">
        <v>99</v>
      </c>
      <c r="C62" s="38"/>
      <c r="D62" s="20" t="s">
        <v>9</v>
      </c>
      <c r="E62" s="20" t="s">
        <v>90</v>
      </c>
      <c r="F62" s="20" t="s">
        <v>90</v>
      </c>
      <c r="G62" s="17">
        <v>56293.55</v>
      </c>
      <c r="H62" s="17">
        <v>53208.13</v>
      </c>
    </row>
    <row r="63" spans="1:8" ht="48" customHeight="1" x14ac:dyDescent="0.25">
      <c r="A63" s="20">
        <v>40</v>
      </c>
      <c r="B63" s="38" t="s">
        <v>100</v>
      </c>
      <c r="C63" s="38"/>
      <c r="D63" s="20" t="s">
        <v>9</v>
      </c>
      <c r="E63" s="20" t="s">
        <v>90</v>
      </c>
      <c r="F63" s="20" t="s">
        <v>90</v>
      </c>
      <c r="G63" s="17">
        <v>-19324</v>
      </c>
      <c r="H63" s="17">
        <v>-1078.9000000000001</v>
      </c>
    </row>
    <row r="64" spans="1:8" ht="48" customHeight="1" x14ac:dyDescent="0.25">
      <c r="A64" s="20">
        <v>41</v>
      </c>
      <c r="B64" s="38" t="s">
        <v>101</v>
      </c>
      <c r="C64" s="38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26" workbookViewId="0">
      <selection activeCell="A61" sqref="A61:H6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159</v>
      </c>
      <c r="F1" t="s">
        <v>129</v>
      </c>
      <c r="G1">
        <v>4983.8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21201.73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198021.29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219223.02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919425.61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821480.84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97944.77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963932.46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958732.46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5200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765911.17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14601.96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153514.44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168116.4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578700.18000000005</v>
      </c>
      <c r="E27" s="33" t="s">
        <v>39</v>
      </c>
      <c r="F27" s="33"/>
      <c r="G27" s="8" t="s">
        <v>40</v>
      </c>
      <c r="H27" s="18">
        <f>D27/$G$1</f>
        <v>116.11625265861392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74186.11</v>
      </c>
      <c r="E28" s="33" t="s">
        <v>39</v>
      </c>
      <c r="F28" s="33"/>
      <c r="G28" s="8" t="s">
        <v>40</v>
      </c>
      <c r="H28" s="18">
        <f t="shared" ref="H28:H37" si="0">D28/$G$1</f>
        <v>14.885450860788955</v>
      </c>
    </row>
    <row r="29" spans="1:8" x14ac:dyDescent="0.25">
      <c r="A29" s="12" t="s">
        <v>42</v>
      </c>
      <c r="B29" s="39" t="s">
        <v>37</v>
      </c>
      <c r="C29" s="39"/>
      <c r="D29" s="13">
        <v>4467.88</v>
      </c>
      <c r="E29" s="40" t="s">
        <v>39</v>
      </c>
      <c r="F29" s="40"/>
      <c r="G29" s="15" t="s">
        <v>40</v>
      </c>
      <c r="H29" s="18">
        <f t="shared" si="0"/>
        <v>0.89648059713471651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32893.08</v>
      </c>
      <c r="E30" s="52" t="s">
        <v>39</v>
      </c>
      <c r="F30" s="53"/>
      <c r="G30" s="8" t="s">
        <v>40</v>
      </c>
      <c r="H30" s="18">
        <f t="shared" si="0"/>
        <v>6.6000000000000005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v>113955.42</v>
      </c>
      <c r="E31" s="33" t="s">
        <v>43</v>
      </c>
      <c r="F31" s="33"/>
      <c r="G31" s="15" t="s">
        <v>40</v>
      </c>
      <c r="H31" s="18">
        <f t="shared" si="0"/>
        <v>22.865167141538585</v>
      </c>
    </row>
    <row r="32" spans="1:8" x14ac:dyDescent="0.25">
      <c r="A32" s="12" t="s">
        <v>51</v>
      </c>
      <c r="B32" s="39" t="s">
        <v>54</v>
      </c>
      <c r="C32" s="39"/>
      <c r="D32" s="13">
        <v>4200</v>
      </c>
      <c r="E32" s="40" t="s">
        <v>39</v>
      </c>
      <c r="F32" s="40"/>
      <c r="G32" s="15" t="s">
        <v>40</v>
      </c>
      <c r="H32" s="18">
        <f t="shared" si="0"/>
        <v>0.8427304466471367</v>
      </c>
    </row>
    <row r="33" spans="1:8" ht="59.25" customHeight="1" x14ac:dyDescent="0.25">
      <c r="A33" s="16" t="s">
        <v>53</v>
      </c>
      <c r="B33" s="41" t="s">
        <v>160</v>
      </c>
      <c r="C33" s="42"/>
      <c r="D33" s="17">
        <f>3000+1500+2500</f>
        <v>7000</v>
      </c>
      <c r="E33" s="33" t="s">
        <v>56</v>
      </c>
      <c r="F33" s="33"/>
      <c r="G33" s="8" t="s">
        <v>40</v>
      </c>
      <c r="H33" s="18">
        <f t="shared" si="0"/>
        <v>1.4045507444118945</v>
      </c>
    </row>
    <row r="34" spans="1:8" ht="27.75" customHeight="1" x14ac:dyDescent="0.25">
      <c r="A34" s="16" t="s">
        <v>55</v>
      </c>
      <c r="B34" s="32" t="s">
        <v>162</v>
      </c>
      <c r="C34" s="32"/>
      <c r="D34" s="17">
        <v>3000</v>
      </c>
      <c r="E34" s="33" t="s">
        <v>39</v>
      </c>
      <c r="F34" s="33"/>
      <c r="G34" s="8" t="s">
        <v>40</v>
      </c>
      <c r="H34" s="18">
        <f t="shared" si="0"/>
        <v>0.60195031903366902</v>
      </c>
    </row>
    <row r="35" spans="1:8" x14ac:dyDescent="0.25">
      <c r="A35" s="12" t="s">
        <v>57</v>
      </c>
      <c r="B35" s="39" t="s">
        <v>61</v>
      </c>
      <c r="C35" s="39"/>
      <c r="D35" s="13">
        <v>690.18</v>
      </c>
      <c r="E35" s="40"/>
      <c r="F35" s="40"/>
      <c r="G35" s="15" t="s">
        <v>40</v>
      </c>
      <c r="H35" s="18">
        <f t="shared" si="0"/>
        <v>0.13848469039688591</v>
      </c>
    </row>
    <row r="36" spans="1:8" ht="29.25" customHeight="1" x14ac:dyDescent="0.25">
      <c r="A36" s="16" t="s">
        <v>59</v>
      </c>
      <c r="B36" s="50" t="s">
        <v>161</v>
      </c>
      <c r="C36" s="51"/>
      <c r="D36" s="17">
        <v>181.72</v>
      </c>
      <c r="E36" s="33"/>
      <c r="F36" s="33"/>
      <c r="G36" s="8" t="s">
        <v>40</v>
      </c>
      <c r="H36" s="18">
        <f t="shared" si="0"/>
        <v>3.6462137324932781E-2</v>
      </c>
    </row>
    <row r="37" spans="1:8" x14ac:dyDescent="0.25">
      <c r="A37" s="12" t="s">
        <v>60</v>
      </c>
      <c r="B37" s="39" t="s">
        <v>163</v>
      </c>
      <c r="C37" s="39"/>
      <c r="D37" s="13">
        <v>5378.5</v>
      </c>
      <c r="E37" s="40"/>
      <c r="F37" s="40"/>
      <c r="G37" s="15" t="s">
        <v>40</v>
      </c>
      <c r="H37" s="18">
        <f t="shared" si="0"/>
        <v>1.0791965969741963</v>
      </c>
    </row>
    <row r="38" spans="1:8" x14ac:dyDescent="0.25">
      <c r="A38" s="37" t="s">
        <v>67</v>
      </c>
      <c r="B38" s="37"/>
      <c r="C38" s="37"/>
      <c r="D38" s="37"/>
      <c r="E38" s="37"/>
      <c r="F38" s="37"/>
      <c r="G38" s="37"/>
      <c r="H38" s="37"/>
    </row>
    <row r="39" spans="1:8" x14ac:dyDescent="0.25">
      <c r="A39" s="12" t="s">
        <v>70</v>
      </c>
      <c r="B39" s="34" t="s">
        <v>68</v>
      </c>
      <c r="C39" s="35"/>
      <c r="D39" s="35"/>
      <c r="E39" s="35"/>
      <c r="F39" s="36"/>
      <c r="G39" s="15" t="s">
        <v>69</v>
      </c>
      <c r="H39" s="6">
        <f>D39/2734.06</f>
        <v>0</v>
      </c>
    </row>
    <row r="40" spans="1:8" x14ac:dyDescent="0.25">
      <c r="A40" s="12" t="s">
        <v>71</v>
      </c>
      <c r="B40" s="34" t="s">
        <v>72</v>
      </c>
      <c r="C40" s="35"/>
      <c r="D40" s="35"/>
      <c r="E40" s="35"/>
      <c r="F40" s="36"/>
      <c r="G40" s="15" t="s">
        <v>69</v>
      </c>
      <c r="H40" s="6">
        <f>D40/2734.06</f>
        <v>0</v>
      </c>
    </row>
    <row r="41" spans="1:8" x14ac:dyDescent="0.25">
      <c r="A41" s="12" t="s">
        <v>73</v>
      </c>
      <c r="B41" s="34" t="s">
        <v>74</v>
      </c>
      <c r="C41" s="35"/>
      <c r="D41" s="35"/>
      <c r="E41" s="35"/>
      <c r="F41" s="36"/>
      <c r="G41" s="15" t="s">
        <v>69</v>
      </c>
      <c r="H41" s="6">
        <f>D41/2734.06</f>
        <v>0</v>
      </c>
    </row>
    <row r="42" spans="1:8" x14ac:dyDescent="0.25">
      <c r="A42" s="12" t="s">
        <v>75</v>
      </c>
      <c r="B42" s="34" t="s">
        <v>76</v>
      </c>
      <c r="C42" s="35"/>
      <c r="D42" s="35"/>
      <c r="E42" s="35"/>
      <c r="F42" s="36"/>
      <c r="G42" s="15" t="s">
        <v>9</v>
      </c>
      <c r="H42" s="6">
        <f>D42/2734.06</f>
        <v>0</v>
      </c>
    </row>
    <row r="43" spans="1:8" x14ac:dyDescent="0.25">
      <c r="A43" s="37" t="s">
        <v>77</v>
      </c>
      <c r="B43" s="37"/>
      <c r="C43" s="37"/>
      <c r="D43" s="37"/>
      <c r="E43" s="37"/>
      <c r="F43" s="37"/>
      <c r="G43" s="37"/>
      <c r="H43" s="37"/>
    </row>
    <row r="44" spans="1:8" x14ac:dyDescent="0.25">
      <c r="A44" s="12" t="s">
        <v>78</v>
      </c>
      <c r="B44" s="34" t="s">
        <v>8</v>
      </c>
      <c r="C44" s="35"/>
      <c r="D44" s="35"/>
      <c r="E44" s="35"/>
      <c r="F44" s="36"/>
      <c r="G44" s="15" t="s">
        <v>9</v>
      </c>
      <c r="H44" s="6">
        <v>45714.89</v>
      </c>
    </row>
    <row r="45" spans="1:8" x14ac:dyDescent="0.25">
      <c r="A45" s="12" t="s">
        <v>79</v>
      </c>
      <c r="B45" s="34" t="s">
        <v>10</v>
      </c>
      <c r="C45" s="35"/>
      <c r="D45" s="35"/>
      <c r="E45" s="35"/>
      <c r="F45" s="36"/>
      <c r="G45" s="15" t="s">
        <v>9</v>
      </c>
      <c r="H45" s="6">
        <v>413403</v>
      </c>
    </row>
    <row r="46" spans="1:8" x14ac:dyDescent="0.25">
      <c r="A46" s="12" t="s">
        <v>80</v>
      </c>
      <c r="B46" s="34" t="s">
        <v>11</v>
      </c>
      <c r="C46" s="35"/>
      <c r="D46" s="35"/>
      <c r="E46" s="35"/>
      <c r="F46" s="36"/>
      <c r="G46" s="15" t="s">
        <v>9</v>
      </c>
      <c r="H46" s="6">
        <v>459117.89</v>
      </c>
    </row>
    <row r="47" spans="1:8" x14ac:dyDescent="0.25">
      <c r="A47" s="12" t="s">
        <v>81</v>
      </c>
      <c r="B47" s="34" t="s">
        <v>23</v>
      </c>
      <c r="C47" s="35"/>
      <c r="D47" s="35"/>
      <c r="E47" s="35"/>
      <c r="F47" s="36"/>
      <c r="G47" s="15" t="s">
        <v>9</v>
      </c>
      <c r="H47" s="6">
        <v>32802.11</v>
      </c>
    </row>
    <row r="48" spans="1:8" x14ac:dyDescent="0.25">
      <c r="A48" s="12" t="s">
        <v>82</v>
      </c>
      <c r="B48" s="34" t="s">
        <v>24</v>
      </c>
      <c r="C48" s="35"/>
      <c r="D48" s="35"/>
      <c r="E48" s="35"/>
      <c r="F48" s="36"/>
      <c r="G48" s="15" t="s">
        <v>9</v>
      </c>
      <c r="H48" s="6">
        <v>365816.98</v>
      </c>
    </row>
    <row r="49" spans="1:8" x14ac:dyDescent="0.25">
      <c r="A49" s="12" t="s">
        <v>83</v>
      </c>
      <c r="B49" s="34" t="s">
        <v>25</v>
      </c>
      <c r="C49" s="35"/>
      <c r="D49" s="35"/>
      <c r="E49" s="35"/>
      <c r="F49" s="36"/>
      <c r="G49" s="15" t="s">
        <v>9</v>
      </c>
      <c r="H49" s="6">
        <v>398619.09</v>
      </c>
    </row>
    <row r="50" spans="1:8" x14ac:dyDescent="0.25">
      <c r="A50" s="37" t="s">
        <v>84</v>
      </c>
      <c r="B50" s="37"/>
      <c r="C50" s="37"/>
      <c r="D50" s="37"/>
      <c r="E50" s="37"/>
      <c r="F50" s="37"/>
      <c r="G50" s="37"/>
      <c r="H50" s="37"/>
    </row>
    <row r="51" spans="1:8" ht="33.75" customHeight="1" x14ac:dyDescent="0.25">
      <c r="A51" s="23">
        <v>32</v>
      </c>
      <c r="B51" s="38" t="s">
        <v>85</v>
      </c>
      <c r="C51" s="38"/>
      <c r="D51" s="23" t="s">
        <v>32</v>
      </c>
      <c r="E51" s="23" t="s">
        <v>86</v>
      </c>
      <c r="F51" s="23" t="s">
        <v>87</v>
      </c>
      <c r="G51" s="23" t="s">
        <v>88</v>
      </c>
      <c r="H51" s="23" t="s">
        <v>89</v>
      </c>
    </row>
    <row r="52" spans="1:8" x14ac:dyDescent="0.25">
      <c r="A52" s="22">
        <v>33</v>
      </c>
      <c r="B52" s="39" t="s">
        <v>32</v>
      </c>
      <c r="C52" s="39"/>
      <c r="D52" s="22" t="s">
        <v>90</v>
      </c>
      <c r="E52" s="22" t="s">
        <v>91</v>
      </c>
      <c r="F52" s="22" t="s">
        <v>92</v>
      </c>
      <c r="G52" s="22" t="s">
        <v>92</v>
      </c>
      <c r="H52" s="22" t="s">
        <v>92</v>
      </c>
    </row>
    <row r="53" spans="1:8" x14ac:dyDescent="0.25">
      <c r="A53" s="22">
        <v>34</v>
      </c>
      <c r="B53" s="39" t="s">
        <v>94</v>
      </c>
      <c r="C53" s="39"/>
      <c r="D53" s="22" t="s">
        <v>93</v>
      </c>
      <c r="E53" s="13">
        <v>1167.1600000000001</v>
      </c>
      <c r="F53" s="13">
        <v>7645.36</v>
      </c>
      <c r="G53" s="13">
        <v>11746.28</v>
      </c>
      <c r="H53" s="13">
        <v>19084.29</v>
      </c>
    </row>
    <row r="54" spans="1:8" x14ac:dyDescent="0.25">
      <c r="A54" s="22">
        <v>35</v>
      </c>
      <c r="B54" s="39" t="s">
        <v>95</v>
      </c>
      <c r="C54" s="39"/>
      <c r="D54" s="22" t="s">
        <v>9</v>
      </c>
      <c r="E54" s="13">
        <v>1222384.8999999999</v>
      </c>
      <c r="F54" s="13">
        <v>546858.37</v>
      </c>
      <c r="G54" s="13">
        <v>116382.42</v>
      </c>
      <c r="H54" s="13">
        <v>207577.82</v>
      </c>
    </row>
    <row r="55" spans="1:8" x14ac:dyDescent="0.25">
      <c r="A55" s="22">
        <v>36</v>
      </c>
      <c r="B55" s="39" t="s">
        <v>96</v>
      </c>
      <c r="C55" s="39"/>
      <c r="D55" s="22" t="s">
        <v>9</v>
      </c>
      <c r="E55" s="13">
        <v>1182336.98</v>
      </c>
      <c r="F55" s="13">
        <v>497499.62</v>
      </c>
      <c r="G55" s="13">
        <v>115633.3</v>
      </c>
      <c r="H55" s="13">
        <v>181928.52</v>
      </c>
    </row>
    <row r="56" spans="1:8" x14ac:dyDescent="0.25">
      <c r="A56" s="22">
        <v>37</v>
      </c>
      <c r="B56" s="39" t="s">
        <v>97</v>
      </c>
      <c r="C56" s="39"/>
      <c r="D56" s="22" t="s">
        <v>9</v>
      </c>
      <c r="E56" s="13">
        <v>40047.919999999998</v>
      </c>
      <c r="F56" s="13">
        <v>49358.75</v>
      </c>
      <c r="G56" s="13">
        <v>749.12</v>
      </c>
      <c r="H56" s="13">
        <v>25649.3</v>
      </c>
    </row>
    <row r="57" spans="1:8" ht="48" customHeight="1" x14ac:dyDescent="0.25">
      <c r="A57" s="20">
        <v>38</v>
      </c>
      <c r="B57" s="38" t="s">
        <v>98</v>
      </c>
      <c r="C57" s="38"/>
      <c r="D57" s="20" t="s">
        <v>9</v>
      </c>
      <c r="E57" s="17">
        <v>1066523.42</v>
      </c>
      <c r="F57" s="17">
        <v>480358.41</v>
      </c>
      <c r="G57" s="17">
        <v>189242.43</v>
      </c>
      <c r="H57" s="17">
        <v>334689.28999999998</v>
      </c>
    </row>
    <row r="58" spans="1:8" ht="48" customHeight="1" x14ac:dyDescent="0.25">
      <c r="A58" s="20">
        <v>39</v>
      </c>
      <c r="B58" s="38" t="s">
        <v>99</v>
      </c>
      <c r="C58" s="38"/>
      <c r="D58" s="20" t="s">
        <v>9</v>
      </c>
      <c r="E58" s="17">
        <v>1182336.98</v>
      </c>
      <c r="F58" s="17">
        <v>497499.62</v>
      </c>
      <c r="G58" s="17">
        <v>116382.42</v>
      </c>
      <c r="H58" s="17">
        <v>181928.52</v>
      </c>
    </row>
    <row r="59" spans="1:8" ht="48" customHeight="1" x14ac:dyDescent="0.25">
      <c r="A59" s="20">
        <v>40</v>
      </c>
      <c r="B59" s="38" t="s">
        <v>100</v>
      </c>
      <c r="C59" s="38"/>
      <c r="D59" s="20" t="s">
        <v>9</v>
      </c>
      <c r="E59" s="17">
        <v>0</v>
      </c>
      <c r="F59" s="17">
        <v>-17141.21</v>
      </c>
      <c r="G59" s="17">
        <v>72860.009999999995</v>
      </c>
      <c r="H59" s="17">
        <v>152760.76999999999</v>
      </c>
    </row>
    <row r="60" spans="1:8" ht="48" customHeight="1" x14ac:dyDescent="0.25">
      <c r="A60" s="20">
        <v>41</v>
      </c>
      <c r="B60" s="38" t="s">
        <v>101</v>
      </c>
      <c r="C60" s="38"/>
      <c r="D60" s="20" t="s">
        <v>9</v>
      </c>
      <c r="E60" s="17">
        <v>0</v>
      </c>
      <c r="F60" s="17">
        <v>0</v>
      </c>
      <c r="G60" s="17">
        <v>0</v>
      </c>
      <c r="H60" s="17">
        <v>0</v>
      </c>
    </row>
    <row r="61" spans="1:8" x14ac:dyDescent="0.25">
      <c r="A61" s="37" t="s">
        <v>102</v>
      </c>
      <c r="B61" s="37"/>
      <c r="C61" s="37"/>
      <c r="D61" s="37"/>
      <c r="E61" s="37"/>
      <c r="F61" s="37"/>
      <c r="G61" s="37"/>
      <c r="H61" s="37"/>
    </row>
    <row r="62" spans="1:8" x14ac:dyDescent="0.25">
      <c r="A62" s="12" t="s">
        <v>103</v>
      </c>
      <c r="B62" s="34" t="s">
        <v>68</v>
      </c>
      <c r="C62" s="35"/>
      <c r="D62" s="35"/>
      <c r="E62" s="35"/>
      <c r="F62" s="36"/>
      <c r="G62" s="15" t="s">
        <v>69</v>
      </c>
      <c r="H62" s="6">
        <f>D62/2734.06</f>
        <v>0</v>
      </c>
    </row>
    <row r="63" spans="1:8" x14ac:dyDescent="0.25">
      <c r="A63" s="12" t="s">
        <v>104</v>
      </c>
      <c r="B63" s="34" t="s">
        <v>72</v>
      </c>
      <c r="C63" s="35"/>
      <c r="D63" s="35"/>
      <c r="E63" s="35"/>
      <c r="F63" s="36"/>
      <c r="G63" s="15" t="s">
        <v>69</v>
      </c>
      <c r="H63" s="6">
        <f>D63/2734.06</f>
        <v>0</v>
      </c>
    </row>
    <row r="64" spans="1:8" x14ac:dyDescent="0.25">
      <c r="A64" s="12" t="s">
        <v>105</v>
      </c>
      <c r="B64" s="34" t="s">
        <v>74</v>
      </c>
      <c r="C64" s="35"/>
      <c r="D64" s="35"/>
      <c r="E64" s="35"/>
      <c r="F64" s="36"/>
      <c r="G64" s="15" t="s">
        <v>69</v>
      </c>
      <c r="H64" s="6">
        <f>D64/2734.06</f>
        <v>0</v>
      </c>
    </row>
    <row r="65" spans="1:8" x14ac:dyDescent="0.25">
      <c r="A65" s="12" t="s">
        <v>106</v>
      </c>
      <c r="B65" s="34" t="s">
        <v>76</v>
      </c>
      <c r="C65" s="35"/>
      <c r="D65" s="35"/>
      <c r="E65" s="35"/>
      <c r="F65" s="36"/>
      <c r="G65" s="15" t="s">
        <v>9</v>
      </c>
      <c r="H65" s="6">
        <f>D65/2734.06</f>
        <v>0</v>
      </c>
    </row>
    <row r="66" spans="1:8" x14ac:dyDescent="0.25">
      <c r="A66" s="37" t="s">
        <v>107</v>
      </c>
      <c r="B66" s="37"/>
      <c r="C66" s="37"/>
      <c r="D66" s="37"/>
      <c r="E66" s="37"/>
      <c r="F66" s="37"/>
      <c r="G66" s="37"/>
      <c r="H66" s="37"/>
    </row>
    <row r="67" spans="1:8" x14ac:dyDescent="0.25">
      <c r="A67" s="12" t="s">
        <v>108</v>
      </c>
      <c r="B67" s="34" t="s">
        <v>111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109</v>
      </c>
      <c r="B68" s="34" t="s">
        <v>112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110</v>
      </c>
      <c r="B69" s="34" t="s">
        <v>113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1" spans="1:8" ht="58.5" customHeight="1" x14ac:dyDescent="0.25">
      <c r="A71" s="31" t="s">
        <v>114</v>
      </c>
      <c r="B71" s="31"/>
      <c r="C71" s="31"/>
      <c r="D71" s="31"/>
      <c r="E71" s="31"/>
      <c r="F71" s="31"/>
      <c r="G71" s="31"/>
      <c r="H71" s="31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41:F41"/>
    <mergeCell ref="B34:C34"/>
    <mergeCell ref="E34:F34"/>
    <mergeCell ref="B35:C35"/>
    <mergeCell ref="E35:F35"/>
    <mergeCell ref="B36:C36"/>
    <mergeCell ref="E36:F36"/>
    <mergeCell ref="B37:C37"/>
    <mergeCell ref="E37:F37"/>
    <mergeCell ref="A38:H38"/>
    <mergeCell ref="B39:F39"/>
    <mergeCell ref="B40:F40"/>
    <mergeCell ref="B53:C53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B65:F65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63:F63"/>
    <mergeCell ref="B64:F64"/>
    <mergeCell ref="A66:H66"/>
    <mergeCell ref="B67:F67"/>
    <mergeCell ref="B68:F68"/>
    <mergeCell ref="B69:F69"/>
    <mergeCell ref="A71:H71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34" workbookViewId="0">
      <selection activeCell="A38" sqref="A38:A4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165</v>
      </c>
      <c r="F1" t="s">
        <v>129</v>
      </c>
      <c r="G1">
        <v>4011.1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10017.83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275486.3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285504.13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907244.14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712090.89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195153.25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947120.76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922218.51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24902.25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671634.46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5760.3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235609.73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241370.03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430269.02</v>
      </c>
      <c r="E27" s="33" t="s">
        <v>39</v>
      </c>
      <c r="F27" s="33"/>
      <c r="G27" s="8" t="s">
        <v>40</v>
      </c>
      <c r="H27" s="18">
        <f>D27/$G$1</f>
        <v>107.26958191019921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36122.629999999997</v>
      </c>
      <c r="E28" s="33" t="s">
        <v>39</v>
      </c>
      <c r="F28" s="33"/>
      <c r="G28" s="8" t="s">
        <v>40</v>
      </c>
      <c r="H28" s="18">
        <f t="shared" ref="H28:H37" si="0">D28/$G$1</f>
        <v>9.0056667747002059</v>
      </c>
    </row>
    <row r="29" spans="1:8" x14ac:dyDescent="0.25">
      <c r="A29" s="12" t="s">
        <v>42</v>
      </c>
      <c r="B29" s="39" t="s">
        <v>37</v>
      </c>
      <c r="C29" s="39"/>
      <c r="D29" s="13">
        <v>29721.13</v>
      </c>
      <c r="E29" s="40" t="s">
        <v>39</v>
      </c>
      <c r="F29" s="40"/>
      <c r="G29" s="15" t="s">
        <v>40</v>
      </c>
      <c r="H29" s="18">
        <f t="shared" si="0"/>
        <v>7.4097205255416227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26473.26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v>47966.64</v>
      </c>
      <c r="E31" s="33" t="s">
        <v>43</v>
      </c>
      <c r="F31" s="33"/>
      <c r="G31" s="15" t="s">
        <v>40</v>
      </c>
      <c r="H31" s="18">
        <f t="shared" si="0"/>
        <v>11.958475231233328</v>
      </c>
    </row>
    <row r="32" spans="1:8" x14ac:dyDescent="0.25">
      <c r="A32" s="12" t="s">
        <v>51</v>
      </c>
      <c r="B32" s="39" t="s">
        <v>47</v>
      </c>
      <c r="C32" s="39"/>
      <c r="D32" s="13">
        <v>55200</v>
      </c>
      <c r="E32" s="40" t="s">
        <v>39</v>
      </c>
      <c r="F32" s="40"/>
      <c r="G32" s="15" t="s">
        <v>40</v>
      </c>
      <c r="H32" s="18">
        <f t="shared" si="0"/>
        <v>13.761810974545636</v>
      </c>
    </row>
    <row r="33" spans="1:8" ht="59.25" customHeight="1" x14ac:dyDescent="0.25">
      <c r="A33" s="16" t="s">
        <v>53</v>
      </c>
      <c r="B33" s="41" t="s">
        <v>168</v>
      </c>
      <c r="C33" s="42"/>
      <c r="D33" s="17">
        <f>4009+17064+884.37+13915.88+6956.1</f>
        <v>42829.35</v>
      </c>
      <c r="E33" s="33" t="s">
        <v>56</v>
      </c>
      <c r="F33" s="33"/>
      <c r="G33" s="8" t="s">
        <v>40</v>
      </c>
      <c r="H33" s="18">
        <f t="shared" si="0"/>
        <v>10.677706863453915</v>
      </c>
    </row>
    <row r="34" spans="1:8" ht="27.75" customHeight="1" x14ac:dyDescent="0.25">
      <c r="A34" s="16" t="s">
        <v>55</v>
      </c>
      <c r="B34" s="32" t="s">
        <v>166</v>
      </c>
      <c r="C34" s="32"/>
      <c r="D34" s="17">
        <v>1212.1199999999999</v>
      </c>
      <c r="E34" s="33" t="s">
        <v>50</v>
      </c>
      <c r="F34" s="33"/>
      <c r="G34" s="8" t="s">
        <v>40</v>
      </c>
      <c r="H34" s="18">
        <f t="shared" si="0"/>
        <v>0.30219141881279449</v>
      </c>
    </row>
    <row r="35" spans="1:8" ht="30" customHeight="1" x14ac:dyDescent="0.25">
      <c r="A35" s="16" t="s">
        <v>57</v>
      </c>
      <c r="B35" s="50" t="s">
        <v>52</v>
      </c>
      <c r="C35" s="51"/>
      <c r="D35" s="17">
        <v>4500</v>
      </c>
      <c r="E35" s="33" t="s">
        <v>50</v>
      </c>
      <c r="F35" s="33"/>
      <c r="G35" s="8" t="s">
        <v>40</v>
      </c>
      <c r="H35" s="18">
        <f t="shared" si="0"/>
        <v>1.1218867642292638</v>
      </c>
    </row>
    <row r="36" spans="1:8" x14ac:dyDescent="0.25">
      <c r="A36" s="12" t="s">
        <v>59</v>
      </c>
      <c r="B36" s="39" t="s">
        <v>167</v>
      </c>
      <c r="C36" s="39"/>
      <c r="D36" s="13">
        <v>4200</v>
      </c>
      <c r="E36" s="40" t="s">
        <v>39</v>
      </c>
      <c r="F36" s="40"/>
      <c r="G36" s="15" t="s">
        <v>40</v>
      </c>
      <c r="H36" s="18">
        <f t="shared" si="0"/>
        <v>1.0470943132806463</v>
      </c>
    </row>
    <row r="37" spans="1:8" ht="29.25" customHeight="1" x14ac:dyDescent="0.25">
      <c r="A37" s="16" t="s">
        <v>60</v>
      </c>
      <c r="B37" s="50" t="s">
        <v>184</v>
      </c>
      <c r="C37" s="51"/>
      <c r="D37" s="17">
        <v>22800</v>
      </c>
      <c r="E37" s="33" t="s">
        <v>39</v>
      </c>
      <c r="F37" s="33"/>
      <c r="G37" s="8" t="s">
        <v>40</v>
      </c>
      <c r="H37" s="18">
        <f t="shared" si="0"/>
        <v>5.6842262720949366</v>
      </c>
    </row>
    <row r="38" spans="1:8" ht="15" customHeight="1" x14ac:dyDescent="0.25">
      <c r="A38" s="16" t="s">
        <v>62</v>
      </c>
      <c r="B38" s="34" t="s">
        <v>169</v>
      </c>
      <c r="C38" s="36"/>
      <c r="D38" s="17">
        <v>442.19</v>
      </c>
      <c r="E38" s="33"/>
      <c r="F38" s="33"/>
      <c r="G38" s="8" t="s">
        <v>40</v>
      </c>
      <c r="H38" s="18">
        <f t="shared" ref="H38" si="1">D38/$G$1</f>
        <v>0.11024157961656404</v>
      </c>
    </row>
    <row r="39" spans="1:8" ht="15" customHeight="1" x14ac:dyDescent="0.25">
      <c r="A39" s="16" t="s">
        <v>64</v>
      </c>
      <c r="B39" s="34" t="s">
        <v>170</v>
      </c>
      <c r="C39" s="36"/>
      <c r="D39" s="17">
        <v>3390.09</v>
      </c>
      <c r="E39" s="33"/>
      <c r="F39" s="33"/>
      <c r="G39" s="8" t="s">
        <v>40</v>
      </c>
      <c r="H39" s="18">
        <f t="shared" ref="H39" si="2">D39/$G$1</f>
        <v>0.84517713345466339</v>
      </c>
    </row>
    <row r="40" spans="1:8" ht="15" customHeight="1" x14ac:dyDescent="0.25">
      <c r="A40" s="16" t="s">
        <v>118</v>
      </c>
      <c r="B40" s="34" t="s">
        <v>171</v>
      </c>
      <c r="C40" s="36"/>
      <c r="D40" s="17">
        <v>7580</v>
      </c>
      <c r="E40" s="33"/>
      <c r="F40" s="33"/>
      <c r="G40" s="8" t="s">
        <v>40</v>
      </c>
      <c r="H40" s="18">
        <f t="shared" ref="H40" si="3">D40/$G$1</f>
        <v>1.8897559273017377</v>
      </c>
    </row>
    <row r="41" spans="1:8" ht="15" customHeight="1" x14ac:dyDescent="0.25">
      <c r="A41" s="16" t="s">
        <v>119</v>
      </c>
      <c r="B41" s="34" t="s">
        <v>172</v>
      </c>
      <c r="C41" s="36"/>
      <c r="D41" s="17">
        <v>60945.16</v>
      </c>
      <c r="E41" s="33"/>
      <c r="F41" s="33"/>
      <c r="G41" s="8" t="s">
        <v>40</v>
      </c>
      <c r="H41" s="18">
        <f t="shared" ref="H41" si="4">D41/$G$1</f>
        <v>15.194126299518837</v>
      </c>
    </row>
    <row r="42" spans="1:8" ht="15" customHeight="1" x14ac:dyDescent="0.25">
      <c r="A42" s="16" t="s">
        <v>146</v>
      </c>
      <c r="B42" s="34" t="s">
        <v>173</v>
      </c>
      <c r="C42" s="36"/>
      <c r="D42" s="17">
        <v>2829.99</v>
      </c>
      <c r="E42" s="33"/>
      <c r="F42" s="33"/>
      <c r="G42" s="8" t="s">
        <v>40</v>
      </c>
      <c r="H42" s="18">
        <f t="shared" ref="H42" si="5">D42/$G$1</f>
        <v>0.70553962753359423</v>
      </c>
    </row>
    <row r="43" spans="1:8" ht="44.25" customHeight="1" x14ac:dyDescent="0.25">
      <c r="A43" s="16" t="s">
        <v>175</v>
      </c>
      <c r="B43" s="50" t="s">
        <v>174</v>
      </c>
      <c r="C43" s="51"/>
      <c r="D43" s="17">
        <v>600</v>
      </c>
      <c r="E43" s="33"/>
      <c r="F43" s="33"/>
      <c r="G43" s="8" t="s">
        <v>40</v>
      </c>
      <c r="H43" s="18">
        <f t="shared" ref="H43:H44" si="6">D43/$G$1</f>
        <v>0.14958490189723517</v>
      </c>
    </row>
    <row r="44" spans="1:8" ht="15" customHeight="1" x14ac:dyDescent="0.25">
      <c r="A44" s="16" t="s">
        <v>177</v>
      </c>
      <c r="B44" s="34" t="s">
        <v>61</v>
      </c>
      <c r="C44" s="36"/>
      <c r="D44" s="17">
        <v>345.09</v>
      </c>
      <c r="E44" s="33"/>
      <c r="F44" s="33"/>
      <c r="G44" s="8" t="s">
        <v>40</v>
      </c>
      <c r="H44" s="18">
        <f t="shared" si="6"/>
        <v>8.603375632619481E-2</v>
      </c>
    </row>
    <row r="45" spans="1:8" ht="29.25" customHeight="1" x14ac:dyDescent="0.25">
      <c r="A45" s="16" t="s">
        <v>178</v>
      </c>
      <c r="B45" s="50" t="s">
        <v>176</v>
      </c>
      <c r="C45" s="51"/>
      <c r="D45" s="17">
        <f>7000+1150</f>
        <v>8150</v>
      </c>
      <c r="E45" s="33"/>
      <c r="F45" s="33"/>
      <c r="G45" s="8" t="s">
        <v>40</v>
      </c>
      <c r="H45" s="18">
        <f t="shared" ref="H45" si="7">D45/$G$1</f>
        <v>2.031861584104111</v>
      </c>
    </row>
    <row r="46" spans="1:8" ht="29.25" customHeight="1" x14ac:dyDescent="0.25">
      <c r="A46" s="16" t="s">
        <v>180</v>
      </c>
      <c r="B46" s="50" t="s">
        <v>179</v>
      </c>
      <c r="C46" s="51"/>
      <c r="D46" s="17">
        <v>16613</v>
      </c>
      <c r="E46" s="33"/>
      <c r="F46" s="33"/>
      <c r="G46" s="8" t="s">
        <v>40</v>
      </c>
      <c r="H46" s="18">
        <f t="shared" ref="H46" si="8">D46/$G$1</f>
        <v>4.1417566253646134</v>
      </c>
    </row>
    <row r="47" spans="1:8" ht="29.25" customHeight="1" x14ac:dyDescent="0.25">
      <c r="A47" s="16" t="s">
        <v>183</v>
      </c>
      <c r="B47" s="50" t="s">
        <v>137</v>
      </c>
      <c r="C47" s="51"/>
      <c r="D47" s="17">
        <v>181.72</v>
      </c>
      <c r="E47" s="33"/>
      <c r="F47" s="33"/>
      <c r="G47" s="8" t="s">
        <v>40</v>
      </c>
      <c r="H47" s="18">
        <f t="shared" ref="H47" si="9">D47/$G$1</f>
        <v>4.5304280621275957E-2</v>
      </c>
    </row>
    <row r="48" spans="1:8" x14ac:dyDescent="0.25">
      <c r="A48" s="37" t="s">
        <v>67</v>
      </c>
      <c r="B48" s="37"/>
      <c r="C48" s="37"/>
      <c r="D48" s="37"/>
      <c r="E48" s="37"/>
      <c r="F48" s="37"/>
      <c r="G48" s="37"/>
      <c r="H48" s="37"/>
    </row>
    <row r="49" spans="1:8" x14ac:dyDescent="0.25">
      <c r="A49" s="12" t="s">
        <v>70</v>
      </c>
      <c r="B49" s="34" t="s">
        <v>68</v>
      </c>
      <c r="C49" s="35"/>
      <c r="D49" s="35"/>
      <c r="E49" s="35"/>
      <c r="F49" s="36"/>
      <c r="G49" s="15" t="s">
        <v>69</v>
      </c>
      <c r="H49" s="6">
        <f>D49/2734.06</f>
        <v>0</v>
      </c>
    </row>
    <row r="50" spans="1:8" x14ac:dyDescent="0.25">
      <c r="A50" s="12" t="s">
        <v>71</v>
      </c>
      <c r="B50" s="34" t="s">
        <v>72</v>
      </c>
      <c r="C50" s="35"/>
      <c r="D50" s="35"/>
      <c r="E50" s="35"/>
      <c r="F50" s="36"/>
      <c r="G50" s="15" t="s">
        <v>69</v>
      </c>
      <c r="H50" s="6">
        <f>D50/2734.06</f>
        <v>0</v>
      </c>
    </row>
    <row r="51" spans="1:8" x14ac:dyDescent="0.25">
      <c r="A51" s="12" t="s">
        <v>73</v>
      </c>
      <c r="B51" s="34" t="s">
        <v>74</v>
      </c>
      <c r="C51" s="35"/>
      <c r="D51" s="35"/>
      <c r="E51" s="35"/>
      <c r="F51" s="36"/>
      <c r="G51" s="15" t="s">
        <v>69</v>
      </c>
      <c r="H51" s="6">
        <f>D51/2734.06</f>
        <v>0</v>
      </c>
    </row>
    <row r="52" spans="1:8" x14ac:dyDescent="0.25">
      <c r="A52" s="12" t="s">
        <v>75</v>
      </c>
      <c r="B52" s="34" t="s">
        <v>76</v>
      </c>
      <c r="C52" s="35"/>
      <c r="D52" s="35"/>
      <c r="E52" s="35"/>
      <c r="F52" s="36"/>
      <c r="G52" s="15" t="s">
        <v>9</v>
      </c>
      <c r="H52" s="6">
        <f>D52/2734.06</f>
        <v>0</v>
      </c>
    </row>
    <row r="53" spans="1:8" x14ac:dyDescent="0.25">
      <c r="A53" s="37" t="s">
        <v>77</v>
      </c>
      <c r="B53" s="37"/>
      <c r="C53" s="37"/>
      <c r="D53" s="37"/>
      <c r="E53" s="37"/>
      <c r="F53" s="37"/>
      <c r="G53" s="37"/>
      <c r="H53" s="37"/>
    </row>
    <row r="54" spans="1:8" x14ac:dyDescent="0.25">
      <c r="A54" s="12" t="s">
        <v>78</v>
      </c>
      <c r="B54" s="34" t="s">
        <v>8</v>
      </c>
      <c r="C54" s="35"/>
      <c r="D54" s="35"/>
      <c r="E54" s="35"/>
      <c r="F54" s="36"/>
      <c r="G54" s="15" t="s">
        <v>9</v>
      </c>
      <c r="H54" s="6">
        <v>18509.169999999998</v>
      </c>
    </row>
    <row r="55" spans="1:8" x14ac:dyDescent="0.25">
      <c r="A55" s="12" t="s">
        <v>79</v>
      </c>
      <c r="B55" s="34" t="s">
        <v>10</v>
      </c>
      <c r="C55" s="35"/>
      <c r="D55" s="35"/>
      <c r="E55" s="35"/>
      <c r="F55" s="36"/>
      <c r="G55" s="15" t="s">
        <v>9</v>
      </c>
      <c r="H55" s="6">
        <v>286066.19</v>
      </c>
    </row>
    <row r="56" spans="1:8" x14ac:dyDescent="0.25">
      <c r="A56" s="12" t="s">
        <v>80</v>
      </c>
      <c r="B56" s="34" t="s">
        <v>11</v>
      </c>
      <c r="C56" s="35"/>
      <c r="D56" s="35"/>
      <c r="E56" s="35"/>
      <c r="F56" s="36"/>
      <c r="G56" s="15" t="s">
        <v>9</v>
      </c>
      <c r="H56" s="6">
        <v>304575.35999999999</v>
      </c>
    </row>
    <row r="57" spans="1:8" x14ac:dyDescent="0.25">
      <c r="A57" s="12" t="s">
        <v>81</v>
      </c>
      <c r="B57" s="34" t="s">
        <v>23</v>
      </c>
      <c r="C57" s="35"/>
      <c r="D57" s="35"/>
      <c r="E57" s="35"/>
      <c r="F57" s="36"/>
      <c r="G57" s="15" t="s">
        <v>9</v>
      </c>
      <c r="H57" s="6">
        <v>18246.09</v>
      </c>
    </row>
    <row r="58" spans="1:8" x14ac:dyDescent="0.25">
      <c r="A58" s="12" t="s">
        <v>82</v>
      </c>
      <c r="B58" s="34" t="s">
        <v>24</v>
      </c>
      <c r="C58" s="35"/>
      <c r="D58" s="35"/>
      <c r="E58" s="35"/>
      <c r="F58" s="36"/>
      <c r="G58" s="15" t="s">
        <v>9</v>
      </c>
      <c r="H58" s="6">
        <v>167215.64000000001</v>
      </c>
    </row>
    <row r="59" spans="1:8" x14ac:dyDescent="0.25">
      <c r="A59" s="12" t="s">
        <v>83</v>
      </c>
      <c r="B59" s="34" t="s">
        <v>25</v>
      </c>
      <c r="C59" s="35"/>
      <c r="D59" s="35"/>
      <c r="E59" s="35"/>
      <c r="F59" s="36"/>
      <c r="G59" s="15" t="s">
        <v>9</v>
      </c>
      <c r="H59" s="6">
        <v>185461.73</v>
      </c>
    </row>
    <row r="60" spans="1:8" x14ac:dyDescent="0.25">
      <c r="A60" s="37" t="s">
        <v>84</v>
      </c>
      <c r="B60" s="37"/>
      <c r="C60" s="37"/>
      <c r="D60" s="37"/>
      <c r="E60" s="37"/>
      <c r="F60" s="37"/>
      <c r="G60" s="37"/>
      <c r="H60" s="37"/>
    </row>
    <row r="61" spans="1:8" ht="33.75" customHeight="1" x14ac:dyDescent="0.25">
      <c r="A61" s="23">
        <v>32</v>
      </c>
      <c r="B61" s="38" t="s">
        <v>85</v>
      </c>
      <c r="C61" s="38"/>
      <c r="D61" s="23" t="s">
        <v>32</v>
      </c>
      <c r="E61" s="23" t="s">
        <v>86</v>
      </c>
      <c r="F61" s="23" t="s">
        <v>87</v>
      </c>
      <c r="G61" s="23" t="s">
        <v>88</v>
      </c>
      <c r="H61" s="23" t="s">
        <v>89</v>
      </c>
    </row>
    <row r="62" spans="1:8" x14ac:dyDescent="0.25">
      <c r="A62" s="22">
        <v>33</v>
      </c>
      <c r="B62" s="39" t="s">
        <v>32</v>
      </c>
      <c r="C62" s="39"/>
      <c r="D62" s="22" t="s">
        <v>90</v>
      </c>
      <c r="E62" s="22" t="s">
        <v>91</v>
      </c>
      <c r="F62" s="22" t="s">
        <v>92</v>
      </c>
      <c r="G62" s="22" t="s">
        <v>92</v>
      </c>
      <c r="H62" s="22" t="s">
        <v>92</v>
      </c>
    </row>
    <row r="63" spans="1:8" x14ac:dyDescent="0.25">
      <c r="A63" s="22">
        <v>34</v>
      </c>
      <c r="B63" s="39" t="s">
        <v>94</v>
      </c>
      <c r="C63" s="39"/>
      <c r="D63" s="22" t="s">
        <v>93</v>
      </c>
      <c r="E63" s="13">
        <v>542.65</v>
      </c>
      <c r="F63" s="13">
        <v>93.54</v>
      </c>
      <c r="G63" s="13">
        <v>3813.2</v>
      </c>
      <c r="H63" s="13">
        <v>3694.4</v>
      </c>
    </row>
    <row r="64" spans="1:8" x14ac:dyDescent="0.25">
      <c r="A64" s="22">
        <v>35</v>
      </c>
      <c r="B64" s="39" t="s">
        <v>95</v>
      </c>
      <c r="C64" s="39"/>
      <c r="D64" s="22" t="s">
        <v>9</v>
      </c>
      <c r="E64" s="13">
        <v>523154.9</v>
      </c>
      <c r="F64" s="13">
        <v>95246.37</v>
      </c>
      <c r="G64" s="13">
        <v>38945.370000000003</v>
      </c>
      <c r="H64" s="13">
        <v>40018</v>
      </c>
    </row>
    <row r="65" spans="1:8" x14ac:dyDescent="0.25">
      <c r="A65" s="22">
        <v>36</v>
      </c>
      <c r="B65" s="39" t="s">
        <v>96</v>
      </c>
      <c r="C65" s="39"/>
      <c r="D65" s="22" t="s">
        <v>9</v>
      </c>
      <c r="E65" s="13">
        <v>656313.26</v>
      </c>
      <c r="F65" s="13">
        <v>88033.21</v>
      </c>
      <c r="G65" s="13">
        <v>37259.379999999997</v>
      </c>
      <c r="H65" s="13">
        <v>34609.339999999997</v>
      </c>
    </row>
    <row r="66" spans="1:8" x14ac:dyDescent="0.25">
      <c r="A66" s="22">
        <v>37</v>
      </c>
      <c r="B66" s="39" t="s">
        <v>97</v>
      </c>
      <c r="C66" s="39"/>
      <c r="D66" s="22" t="s">
        <v>9</v>
      </c>
      <c r="E66" s="13">
        <v>-133158.35999999999</v>
      </c>
      <c r="F66" s="13">
        <v>7213.16</v>
      </c>
      <c r="G66" s="13">
        <v>1685.99</v>
      </c>
      <c r="H66" s="13">
        <v>5408.66</v>
      </c>
    </row>
    <row r="67" spans="1:8" ht="48" customHeight="1" x14ac:dyDescent="0.25">
      <c r="A67" s="20">
        <v>38</v>
      </c>
      <c r="B67" s="38" t="s">
        <v>98</v>
      </c>
      <c r="C67" s="38"/>
      <c r="D67" s="20" t="s">
        <v>9</v>
      </c>
      <c r="E67" s="17">
        <v>599979.98</v>
      </c>
      <c r="F67" s="17">
        <v>0</v>
      </c>
      <c r="G67" s="17">
        <v>116852.31</v>
      </c>
      <c r="H67" s="17">
        <v>122106.55</v>
      </c>
    </row>
    <row r="68" spans="1:8" ht="48" customHeight="1" x14ac:dyDescent="0.25">
      <c r="A68" s="20">
        <v>39</v>
      </c>
      <c r="B68" s="38" t="s">
        <v>99</v>
      </c>
      <c r="C68" s="38"/>
      <c r="D68" s="20" t="s">
        <v>9</v>
      </c>
      <c r="E68" s="17">
        <v>656313.26</v>
      </c>
      <c r="F68" s="17">
        <v>88033.21</v>
      </c>
      <c r="G68" s="17">
        <v>37259.379999999997</v>
      </c>
      <c r="H68" s="17">
        <v>34609.339999999997</v>
      </c>
    </row>
    <row r="69" spans="1:8" ht="48" customHeight="1" x14ac:dyDescent="0.25">
      <c r="A69" s="20">
        <v>40</v>
      </c>
      <c r="B69" s="38" t="s">
        <v>100</v>
      </c>
      <c r="C69" s="38"/>
      <c r="D69" s="20" t="s">
        <v>9</v>
      </c>
      <c r="E69" s="17">
        <v>-56333.279999999999</v>
      </c>
      <c r="F69" s="17">
        <v>0</v>
      </c>
      <c r="G69" s="17">
        <v>79592.929999999993</v>
      </c>
      <c r="H69" s="17">
        <v>87497.21</v>
      </c>
    </row>
    <row r="70" spans="1:8" ht="48" customHeight="1" x14ac:dyDescent="0.25">
      <c r="A70" s="20">
        <v>41</v>
      </c>
      <c r="B70" s="38" t="s">
        <v>101</v>
      </c>
      <c r="C70" s="38"/>
      <c r="D70" s="20" t="s">
        <v>9</v>
      </c>
      <c r="E70" s="17">
        <v>0</v>
      </c>
      <c r="F70" s="17">
        <v>0</v>
      </c>
      <c r="G70" s="17">
        <v>0</v>
      </c>
      <c r="H70" s="17">
        <v>0</v>
      </c>
    </row>
    <row r="71" spans="1:8" x14ac:dyDescent="0.25">
      <c r="A71" s="37" t="s">
        <v>102</v>
      </c>
      <c r="B71" s="37"/>
      <c r="C71" s="37"/>
      <c r="D71" s="37"/>
      <c r="E71" s="37"/>
      <c r="F71" s="37"/>
      <c r="G71" s="37"/>
      <c r="H71" s="37"/>
    </row>
    <row r="72" spans="1:8" x14ac:dyDescent="0.25">
      <c r="A72" s="12" t="s">
        <v>103</v>
      </c>
      <c r="B72" s="34" t="s">
        <v>68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104</v>
      </c>
      <c r="B73" s="34" t="s">
        <v>72</v>
      </c>
      <c r="C73" s="35"/>
      <c r="D73" s="35"/>
      <c r="E73" s="35"/>
      <c r="F73" s="36"/>
      <c r="G73" s="15" t="s">
        <v>69</v>
      </c>
      <c r="H73" s="6">
        <f>D73/2734.06</f>
        <v>0</v>
      </c>
    </row>
    <row r="74" spans="1:8" x14ac:dyDescent="0.25">
      <c r="A74" s="12" t="s">
        <v>105</v>
      </c>
      <c r="B74" s="34" t="s">
        <v>74</v>
      </c>
      <c r="C74" s="35"/>
      <c r="D74" s="35"/>
      <c r="E74" s="35"/>
      <c r="F74" s="36"/>
      <c r="G74" s="15" t="s">
        <v>69</v>
      </c>
      <c r="H74" s="6">
        <f>D74/2734.06</f>
        <v>0</v>
      </c>
    </row>
    <row r="75" spans="1:8" x14ac:dyDescent="0.25">
      <c r="A75" s="12" t="s">
        <v>106</v>
      </c>
      <c r="B75" s="34" t="s">
        <v>76</v>
      </c>
      <c r="C75" s="35"/>
      <c r="D75" s="35"/>
      <c r="E75" s="35"/>
      <c r="F75" s="36"/>
      <c r="G75" s="15" t="s">
        <v>9</v>
      </c>
      <c r="H75" s="6">
        <f>D75/2734.06</f>
        <v>0</v>
      </c>
    </row>
    <row r="76" spans="1:8" x14ac:dyDescent="0.25">
      <c r="A76" s="37" t="s">
        <v>107</v>
      </c>
      <c r="B76" s="37"/>
      <c r="C76" s="37"/>
      <c r="D76" s="37"/>
      <c r="E76" s="37"/>
      <c r="F76" s="37"/>
      <c r="G76" s="37"/>
      <c r="H76" s="37"/>
    </row>
    <row r="77" spans="1:8" x14ac:dyDescent="0.25">
      <c r="A77" s="12" t="s">
        <v>108</v>
      </c>
      <c r="B77" s="34" t="s">
        <v>111</v>
      </c>
      <c r="C77" s="35"/>
      <c r="D77" s="35"/>
      <c r="E77" s="35"/>
      <c r="F77" s="36"/>
      <c r="G77" s="15" t="s">
        <v>69</v>
      </c>
      <c r="H77" s="6">
        <f>D77/2734.06</f>
        <v>0</v>
      </c>
    </row>
    <row r="78" spans="1:8" x14ac:dyDescent="0.25">
      <c r="A78" s="12" t="s">
        <v>109</v>
      </c>
      <c r="B78" s="34" t="s">
        <v>112</v>
      </c>
      <c r="C78" s="35"/>
      <c r="D78" s="35"/>
      <c r="E78" s="35"/>
      <c r="F78" s="36"/>
      <c r="G78" s="15" t="s">
        <v>69</v>
      </c>
      <c r="H78" s="6">
        <f>D78/2734.06</f>
        <v>0</v>
      </c>
    </row>
    <row r="79" spans="1:8" x14ac:dyDescent="0.25">
      <c r="A79" s="12" t="s">
        <v>110</v>
      </c>
      <c r="B79" s="34" t="s">
        <v>113</v>
      </c>
      <c r="C79" s="35"/>
      <c r="D79" s="35"/>
      <c r="E79" s="35"/>
      <c r="F79" s="36"/>
      <c r="G79" s="15" t="s">
        <v>9</v>
      </c>
      <c r="H79" s="6">
        <f>D79/2734.06</f>
        <v>0</v>
      </c>
    </row>
    <row r="81" spans="1:8" ht="58.5" customHeight="1" x14ac:dyDescent="0.25">
      <c r="A81" s="31" t="s">
        <v>114</v>
      </c>
      <c r="B81" s="31"/>
      <c r="C81" s="31"/>
      <c r="D81" s="31"/>
      <c r="E81" s="31"/>
      <c r="F81" s="31"/>
      <c r="G81" s="31"/>
      <c r="H81" s="31"/>
    </row>
  </sheetData>
  <mergeCells count="101">
    <mergeCell ref="A1:B1"/>
    <mergeCell ref="B3:F3"/>
    <mergeCell ref="B4:G4"/>
    <mergeCell ref="B5:G5"/>
    <mergeCell ref="B6:G6"/>
    <mergeCell ref="A7:H7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A48:H48"/>
    <mergeCell ref="B49:F49"/>
    <mergeCell ref="B50:F50"/>
    <mergeCell ref="B51:F51"/>
    <mergeCell ref="B52:F52"/>
    <mergeCell ref="A53:H53"/>
    <mergeCell ref="B35:C35"/>
    <mergeCell ref="E35:F35"/>
    <mergeCell ref="B36:C36"/>
    <mergeCell ref="E36:F36"/>
    <mergeCell ref="B62:C62"/>
    <mergeCell ref="B63:C63"/>
    <mergeCell ref="B64:C64"/>
    <mergeCell ref="B65:C65"/>
    <mergeCell ref="B54:F54"/>
    <mergeCell ref="B55:F55"/>
    <mergeCell ref="B56:F56"/>
    <mergeCell ref="B57:F57"/>
    <mergeCell ref="B58:F58"/>
    <mergeCell ref="B59:F59"/>
    <mergeCell ref="B78:F78"/>
    <mergeCell ref="B79:F79"/>
    <mergeCell ref="A81:H81"/>
    <mergeCell ref="B38:C38"/>
    <mergeCell ref="E38:F38"/>
    <mergeCell ref="B39:C39"/>
    <mergeCell ref="E39:F39"/>
    <mergeCell ref="B40:C40"/>
    <mergeCell ref="E40:F40"/>
    <mergeCell ref="B41:C41"/>
    <mergeCell ref="B72:F72"/>
    <mergeCell ref="B73:F73"/>
    <mergeCell ref="B74:F74"/>
    <mergeCell ref="B75:F75"/>
    <mergeCell ref="A76:H76"/>
    <mergeCell ref="B77:F77"/>
    <mergeCell ref="B66:C66"/>
    <mergeCell ref="B67:C67"/>
    <mergeCell ref="B68:C68"/>
    <mergeCell ref="B69:C69"/>
    <mergeCell ref="B70:C70"/>
    <mergeCell ref="A71:H71"/>
    <mergeCell ref="A60:H60"/>
    <mergeCell ref="B61:C61"/>
    <mergeCell ref="B37:C37"/>
    <mergeCell ref="E37:F37"/>
    <mergeCell ref="B45:C45"/>
    <mergeCell ref="E45:F45"/>
    <mergeCell ref="B46:C46"/>
    <mergeCell ref="E46:F46"/>
    <mergeCell ref="B47:C47"/>
    <mergeCell ref="E47:F47"/>
    <mergeCell ref="E41:F41"/>
    <mergeCell ref="B42:C42"/>
    <mergeCell ref="E42:F42"/>
    <mergeCell ref="B43:C43"/>
    <mergeCell ref="E43:F43"/>
    <mergeCell ref="B44:C44"/>
    <mergeCell ref="E44:F44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182</v>
      </c>
      <c r="F1" t="s">
        <v>129</v>
      </c>
      <c r="G1">
        <v>2865.3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13723.86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112344.31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126068.17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858609.6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702692.54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155917.06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726531.68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625551.14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100980.54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614187.37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1411.56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244422.25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245833.81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226030.15</v>
      </c>
      <c r="E27" s="33" t="s">
        <v>39</v>
      </c>
      <c r="F27" s="33"/>
      <c r="G27" s="8" t="s">
        <v>40</v>
      </c>
      <c r="H27" s="18">
        <f>D27/$G$1</f>
        <v>78.885334868949144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30087.98</v>
      </c>
      <c r="E28" s="33" t="s">
        <v>39</v>
      </c>
      <c r="F28" s="33"/>
      <c r="G28" s="8" t="s">
        <v>40</v>
      </c>
      <c r="H28" s="18">
        <f t="shared" ref="H28:H44" si="0">D28/$G$1</f>
        <v>10.500813178375736</v>
      </c>
    </row>
    <row r="29" spans="1:8" x14ac:dyDescent="0.25">
      <c r="A29" s="12" t="s">
        <v>42</v>
      </c>
      <c r="B29" s="39" t="s">
        <v>37</v>
      </c>
      <c r="C29" s="39"/>
      <c r="D29" s="13">
        <v>19420.14</v>
      </c>
      <c r="E29" s="40" t="s">
        <v>39</v>
      </c>
      <c r="F29" s="40"/>
      <c r="G29" s="15" t="s">
        <v>40</v>
      </c>
      <c r="H29" s="18">
        <f t="shared" si="0"/>
        <v>6.7776986702963038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18910.98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v>42256.32</v>
      </c>
      <c r="E31" s="33" t="s">
        <v>43</v>
      </c>
      <c r="F31" s="33"/>
      <c r="G31" s="15" t="s">
        <v>40</v>
      </c>
      <c r="H31" s="18">
        <f t="shared" si="0"/>
        <v>14.747607580358077</v>
      </c>
    </row>
    <row r="32" spans="1:8" x14ac:dyDescent="0.25">
      <c r="A32" s="12" t="s">
        <v>51</v>
      </c>
      <c r="B32" s="39" t="s">
        <v>47</v>
      </c>
      <c r="C32" s="39"/>
      <c r="D32" s="13">
        <v>73920</v>
      </c>
      <c r="E32" s="40" t="s">
        <v>39</v>
      </c>
      <c r="F32" s="40"/>
      <c r="G32" s="15" t="s">
        <v>40</v>
      </c>
      <c r="H32" s="18">
        <f t="shared" si="0"/>
        <v>25.798345722960946</v>
      </c>
    </row>
    <row r="33" spans="1:8" ht="59.25" customHeight="1" x14ac:dyDescent="0.25">
      <c r="A33" s="16" t="s">
        <v>53</v>
      </c>
      <c r="B33" s="41" t="s">
        <v>185</v>
      </c>
      <c r="C33" s="42"/>
      <c r="D33" s="17">
        <f>9720+615.63+10084.12</f>
        <v>20419.75</v>
      </c>
      <c r="E33" s="33" t="s">
        <v>56</v>
      </c>
      <c r="F33" s="33"/>
      <c r="G33" s="8" t="s">
        <v>40</v>
      </c>
      <c r="H33" s="18">
        <f t="shared" si="0"/>
        <v>7.1265661536313818</v>
      </c>
    </row>
    <row r="34" spans="1:8" ht="27.75" customHeight="1" x14ac:dyDescent="0.25">
      <c r="A34" s="16" t="s">
        <v>55</v>
      </c>
      <c r="B34" s="32" t="s">
        <v>166</v>
      </c>
      <c r="C34" s="32"/>
      <c r="D34" s="17">
        <v>1212.1199999999999</v>
      </c>
      <c r="E34" s="33" t="s">
        <v>50</v>
      </c>
      <c r="F34" s="33"/>
      <c r="G34" s="8" t="s">
        <v>40</v>
      </c>
      <c r="H34" s="18">
        <f t="shared" si="0"/>
        <v>0.42303423725264366</v>
      </c>
    </row>
    <row r="35" spans="1:8" ht="30" customHeight="1" x14ac:dyDescent="0.25">
      <c r="A35" s="16" t="s">
        <v>57</v>
      </c>
      <c r="B35" s="50" t="s">
        <v>52</v>
      </c>
      <c r="C35" s="51"/>
      <c r="D35" s="17">
        <v>4500</v>
      </c>
      <c r="E35" s="33" t="s">
        <v>50</v>
      </c>
      <c r="F35" s="33"/>
      <c r="G35" s="8" t="s">
        <v>40</v>
      </c>
      <c r="H35" s="18">
        <f t="shared" si="0"/>
        <v>1.570516176316616</v>
      </c>
    </row>
    <row r="36" spans="1:8" x14ac:dyDescent="0.25">
      <c r="A36" s="12" t="s">
        <v>59</v>
      </c>
      <c r="B36" s="39" t="s">
        <v>167</v>
      </c>
      <c r="C36" s="39"/>
      <c r="D36" s="13">
        <v>4200</v>
      </c>
      <c r="E36" s="40" t="s">
        <v>39</v>
      </c>
      <c r="F36" s="40"/>
      <c r="G36" s="15" t="s">
        <v>40</v>
      </c>
      <c r="H36" s="18">
        <f t="shared" si="0"/>
        <v>1.4658150978955082</v>
      </c>
    </row>
    <row r="37" spans="1:8" ht="29.25" customHeight="1" x14ac:dyDescent="0.25">
      <c r="A37" s="16" t="s">
        <v>60</v>
      </c>
      <c r="B37" s="50" t="s">
        <v>184</v>
      </c>
      <c r="C37" s="51"/>
      <c r="D37" s="17">
        <v>22800</v>
      </c>
      <c r="E37" s="33" t="s">
        <v>39</v>
      </c>
      <c r="F37" s="33"/>
      <c r="G37" s="8" t="s">
        <v>40</v>
      </c>
      <c r="H37" s="18">
        <f t="shared" si="0"/>
        <v>7.9572819600041873</v>
      </c>
    </row>
    <row r="38" spans="1:8" ht="15" customHeight="1" x14ac:dyDescent="0.25">
      <c r="A38" s="16" t="s">
        <v>62</v>
      </c>
      <c r="B38" s="34" t="s">
        <v>169</v>
      </c>
      <c r="C38" s="36"/>
      <c r="D38" s="17">
        <v>307.81</v>
      </c>
      <c r="E38" s="33"/>
      <c r="F38" s="33"/>
      <c r="G38" s="8" t="s">
        <v>40</v>
      </c>
      <c r="H38" s="18">
        <f t="shared" si="0"/>
        <v>0.10742679649600391</v>
      </c>
    </row>
    <row r="39" spans="1:8" ht="15" customHeight="1" x14ac:dyDescent="0.25">
      <c r="A39" s="16" t="s">
        <v>64</v>
      </c>
      <c r="B39" s="34" t="s">
        <v>170</v>
      </c>
      <c r="C39" s="36"/>
      <c r="D39" s="17">
        <v>2359.91</v>
      </c>
      <c r="E39" s="33"/>
      <c r="F39" s="33"/>
      <c r="G39" s="8" t="s">
        <v>40</v>
      </c>
      <c r="H39" s="18">
        <f t="shared" si="0"/>
        <v>0.82361707325585443</v>
      </c>
    </row>
    <row r="40" spans="1:8" ht="15" customHeight="1" x14ac:dyDescent="0.25">
      <c r="A40" s="16" t="s">
        <v>118</v>
      </c>
      <c r="B40" s="34" t="s">
        <v>172</v>
      </c>
      <c r="C40" s="36"/>
      <c r="D40" s="17">
        <v>63450.44</v>
      </c>
      <c r="E40" s="33"/>
      <c r="F40" s="33"/>
      <c r="G40" s="8" t="s">
        <v>40</v>
      </c>
      <c r="H40" s="18">
        <f t="shared" si="0"/>
        <v>22.14443164764597</v>
      </c>
    </row>
    <row r="41" spans="1:8" ht="15" customHeight="1" x14ac:dyDescent="0.25">
      <c r="A41" s="16" t="s">
        <v>119</v>
      </c>
      <c r="B41" s="34" t="s">
        <v>173</v>
      </c>
      <c r="C41" s="36"/>
      <c r="D41" s="17">
        <v>1970.01</v>
      </c>
      <c r="E41" s="33"/>
      <c r="F41" s="33"/>
      <c r="G41" s="8" t="s">
        <v>40</v>
      </c>
      <c r="H41" s="18">
        <f t="shared" si="0"/>
        <v>0.68754057166788818</v>
      </c>
    </row>
    <row r="42" spans="1:8" ht="45" customHeight="1" x14ac:dyDescent="0.25">
      <c r="A42" s="16" t="s">
        <v>146</v>
      </c>
      <c r="B42" s="50" t="s">
        <v>174</v>
      </c>
      <c r="C42" s="51"/>
      <c r="D42" s="17">
        <v>600</v>
      </c>
      <c r="E42" s="33"/>
      <c r="F42" s="33"/>
      <c r="G42" s="8" t="s">
        <v>40</v>
      </c>
      <c r="H42" s="18">
        <f t="shared" si="0"/>
        <v>0.20940215684221547</v>
      </c>
    </row>
    <row r="43" spans="1:8" ht="15" customHeight="1" x14ac:dyDescent="0.25">
      <c r="A43" s="16" t="s">
        <v>175</v>
      </c>
      <c r="B43" s="34" t="s">
        <v>61</v>
      </c>
      <c r="C43" s="36"/>
      <c r="D43" s="17">
        <v>345.09</v>
      </c>
      <c r="E43" s="33"/>
      <c r="F43" s="33"/>
      <c r="G43" s="8" t="s">
        <v>40</v>
      </c>
      <c r="H43" s="18">
        <f t="shared" si="0"/>
        <v>0.12043765050780021</v>
      </c>
    </row>
    <row r="44" spans="1:8" ht="29.25" customHeight="1" x14ac:dyDescent="0.25">
      <c r="A44" s="16" t="s">
        <v>177</v>
      </c>
      <c r="B44" s="50" t="s">
        <v>137</v>
      </c>
      <c r="C44" s="51"/>
      <c r="D44" s="17">
        <v>181.72</v>
      </c>
      <c r="E44" s="33"/>
      <c r="F44" s="33"/>
      <c r="G44" s="8" t="s">
        <v>40</v>
      </c>
      <c r="H44" s="18">
        <f t="shared" si="0"/>
        <v>6.342093323561232E-2</v>
      </c>
    </row>
    <row r="45" spans="1:8" x14ac:dyDescent="0.25">
      <c r="A45" s="37" t="s">
        <v>67</v>
      </c>
      <c r="B45" s="37"/>
      <c r="C45" s="37"/>
      <c r="D45" s="37"/>
      <c r="E45" s="37"/>
      <c r="F45" s="37"/>
      <c r="G45" s="37"/>
      <c r="H45" s="37"/>
    </row>
    <row r="46" spans="1:8" x14ac:dyDescent="0.25">
      <c r="A46" s="12" t="s">
        <v>70</v>
      </c>
      <c r="B46" s="34" t="s">
        <v>68</v>
      </c>
      <c r="C46" s="35"/>
      <c r="D46" s="35"/>
      <c r="E46" s="35"/>
      <c r="F46" s="36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34" t="s">
        <v>72</v>
      </c>
      <c r="C47" s="35"/>
      <c r="D47" s="35"/>
      <c r="E47" s="35"/>
      <c r="F47" s="36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34" t="s">
        <v>74</v>
      </c>
      <c r="C48" s="35"/>
      <c r="D48" s="35"/>
      <c r="E48" s="35"/>
      <c r="F48" s="36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34" t="s">
        <v>76</v>
      </c>
      <c r="C49" s="35"/>
      <c r="D49" s="35"/>
      <c r="E49" s="35"/>
      <c r="F49" s="36"/>
      <c r="G49" s="15" t="s">
        <v>9</v>
      </c>
      <c r="H49" s="6">
        <f>D49/2734.06</f>
        <v>0</v>
      </c>
    </row>
    <row r="50" spans="1:8" x14ac:dyDescent="0.25">
      <c r="A50" s="37" t="s">
        <v>77</v>
      </c>
      <c r="B50" s="37"/>
      <c r="C50" s="37"/>
      <c r="D50" s="37"/>
      <c r="E50" s="37"/>
      <c r="F50" s="37"/>
      <c r="G50" s="37"/>
      <c r="H50" s="37"/>
    </row>
    <row r="51" spans="1:8" x14ac:dyDescent="0.25">
      <c r="A51" s="12" t="s">
        <v>78</v>
      </c>
      <c r="B51" s="34" t="s">
        <v>8</v>
      </c>
      <c r="C51" s="35"/>
      <c r="D51" s="35"/>
      <c r="E51" s="35"/>
      <c r="F51" s="36"/>
      <c r="G51" s="15" t="s">
        <v>9</v>
      </c>
      <c r="H51" s="6">
        <v>85230.89</v>
      </c>
    </row>
    <row r="52" spans="1:8" x14ac:dyDescent="0.25">
      <c r="A52" s="12" t="s">
        <v>79</v>
      </c>
      <c r="B52" s="34" t="s">
        <v>10</v>
      </c>
      <c r="C52" s="35"/>
      <c r="D52" s="35"/>
      <c r="E52" s="35"/>
      <c r="F52" s="36"/>
      <c r="G52" s="15" t="s">
        <v>9</v>
      </c>
      <c r="H52" s="6">
        <v>-16403</v>
      </c>
    </row>
    <row r="53" spans="1:8" x14ac:dyDescent="0.25">
      <c r="A53" s="12" t="s">
        <v>80</v>
      </c>
      <c r="B53" s="34" t="s">
        <v>11</v>
      </c>
      <c r="C53" s="35"/>
      <c r="D53" s="35"/>
      <c r="E53" s="35"/>
      <c r="F53" s="36"/>
      <c r="G53" s="15" t="s">
        <v>9</v>
      </c>
      <c r="H53" s="6">
        <v>68827.89</v>
      </c>
    </row>
    <row r="54" spans="1:8" x14ac:dyDescent="0.25">
      <c r="A54" s="12" t="s">
        <v>81</v>
      </c>
      <c r="B54" s="34" t="s">
        <v>23</v>
      </c>
      <c r="C54" s="35"/>
      <c r="D54" s="35"/>
      <c r="E54" s="35"/>
      <c r="F54" s="36"/>
      <c r="G54" s="15" t="s">
        <v>9</v>
      </c>
      <c r="H54" s="6">
        <v>25716.62</v>
      </c>
    </row>
    <row r="55" spans="1:8" x14ac:dyDescent="0.25">
      <c r="A55" s="12" t="s">
        <v>82</v>
      </c>
      <c r="B55" s="34" t="s">
        <v>24</v>
      </c>
      <c r="C55" s="35"/>
      <c r="D55" s="35"/>
      <c r="E55" s="35"/>
      <c r="F55" s="36"/>
      <c r="G55" s="15" t="s">
        <v>9</v>
      </c>
      <c r="H55" s="6">
        <v>70723.37</v>
      </c>
    </row>
    <row r="56" spans="1:8" x14ac:dyDescent="0.25">
      <c r="A56" s="12" t="s">
        <v>83</v>
      </c>
      <c r="B56" s="34" t="s">
        <v>25</v>
      </c>
      <c r="C56" s="35"/>
      <c r="D56" s="35"/>
      <c r="E56" s="35"/>
      <c r="F56" s="36"/>
      <c r="G56" s="15" t="s">
        <v>9</v>
      </c>
      <c r="H56" s="6">
        <v>96439.99</v>
      </c>
    </row>
    <row r="57" spans="1:8" x14ac:dyDescent="0.25">
      <c r="A57" s="37" t="s">
        <v>84</v>
      </c>
      <c r="B57" s="37"/>
      <c r="C57" s="37"/>
      <c r="D57" s="37"/>
      <c r="E57" s="37"/>
      <c r="F57" s="37"/>
      <c r="G57" s="37"/>
      <c r="H57" s="37"/>
    </row>
    <row r="58" spans="1:8" ht="33.75" customHeight="1" x14ac:dyDescent="0.25">
      <c r="A58" s="23">
        <v>32</v>
      </c>
      <c r="B58" s="38" t="s">
        <v>85</v>
      </c>
      <c r="C58" s="38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39" t="s">
        <v>32</v>
      </c>
      <c r="C59" s="39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39" t="s">
        <v>94</v>
      </c>
      <c r="C60" s="39"/>
      <c r="D60" s="22" t="s">
        <v>93</v>
      </c>
      <c r="E60" s="13">
        <v>411.29</v>
      </c>
      <c r="F60" s="13">
        <v>155.80000000000001</v>
      </c>
      <c r="G60" s="13">
        <v>5703.31</v>
      </c>
      <c r="H60" s="13">
        <v>5594.86</v>
      </c>
    </row>
    <row r="61" spans="1:8" x14ac:dyDescent="0.25">
      <c r="A61" s="22">
        <v>35</v>
      </c>
      <c r="B61" s="39" t="s">
        <v>95</v>
      </c>
      <c r="C61" s="39"/>
      <c r="D61" s="22" t="s">
        <v>9</v>
      </c>
      <c r="E61" s="13">
        <v>422807.58</v>
      </c>
      <c r="F61" s="13">
        <v>132290.68</v>
      </c>
      <c r="G61" s="13">
        <v>54649.23</v>
      </c>
      <c r="H61" s="13">
        <v>56904.93</v>
      </c>
    </row>
    <row r="62" spans="1:8" x14ac:dyDescent="0.25">
      <c r="A62" s="22">
        <v>36</v>
      </c>
      <c r="B62" s="39" t="s">
        <v>96</v>
      </c>
      <c r="C62" s="39"/>
      <c r="D62" s="22" t="s">
        <v>9</v>
      </c>
      <c r="E62" s="13">
        <v>326819.28999999998</v>
      </c>
      <c r="F62" s="13">
        <v>134010.09</v>
      </c>
      <c r="G62" s="13">
        <v>61434.09</v>
      </c>
      <c r="H62" s="13">
        <v>57262.58</v>
      </c>
    </row>
    <row r="63" spans="1:8" x14ac:dyDescent="0.25">
      <c r="A63" s="22">
        <v>37</v>
      </c>
      <c r="B63" s="39" t="s">
        <v>97</v>
      </c>
      <c r="C63" s="39"/>
      <c r="D63" s="22" t="s">
        <v>9</v>
      </c>
      <c r="E63" s="13">
        <v>95988.29</v>
      </c>
      <c r="F63" s="13">
        <v>-1719.41</v>
      </c>
      <c r="G63" s="13">
        <v>-6784.86</v>
      </c>
      <c r="H63" s="13">
        <v>-357.65</v>
      </c>
    </row>
    <row r="64" spans="1:8" ht="48" customHeight="1" x14ac:dyDescent="0.25">
      <c r="A64" s="20">
        <v>38</v>
      </c>
      <c r="B64" s="38" t="s">
        <v>98</v>
      </c>
      <c r="C64" s="38"/>
      <c r="D64" s="20" t="s">
        <v>9</v>
      </c>
      <c r="E64" s="17">
        <v>524030.39</v>
      </c>
      <c r="F64" s="17">
        <v>339.46</v>
      </c>
      <c r="G64" s="17">
        <v>201451.04</v>
      </c>
      <c r="H64" s="17">
        <v>195936.41</v>
      </c>
    </row>
    <row r="65" spans="1:8" ht="48" customHeight="1" x14ac:dyDescent="0.25">
      <c r="A65" s="20">
        <v>39</v>
      </c>
      <c r="B65" s="38" t="s">
        <v>99</v>
      </c>
      <c r="C65" s="38"/>
      <c r="D65" s="20" t="s">
        <v>9</v>
      </c>
      <c r="E65" s="17">
        <v>326819.28999999998</v>
      </c>
      <c r="F65" s="17">
        <v>134010.09</v>
      </c>
      <c r="G65" s="17">
        <v>61434.09</v>
      </c>
      <c r="H65" s="17">
        <v>57262.58</v>
      </c>
    </row>
    <row r="66" spans="1:8" ht="48" customHeight="1" x14ac:dyDescent="0.25">
      <c r="A66" s="20">
        <v>40</v>
      </c>
      <c r="B66" s="38" t="s">
        <v>100</v>
      </c>
      <c r="C66" s="38"/>
      <c r="D66" s="20" t="s">
        <v>9</v>
      </c>
      <c r="E66" s="17">
        <v>197211.1</v>
      </c>
      <c r="F66" s="17">
        <v>-133670.63</v>
      </c>
      <c r="G66" s="17">
        <v>140016.95000000001</v>
      </c>
      <c r="H66" s="17">
        <v>138673.82999999999</v>
      </c>
    </row>
    <row r="67" spans="1:8" ht="48" customHeight="1" x14ac:dyDescent="0.25">
      <c r="A67" s="20">
        <v>41</v>
      </c>
      <c r="B67" s="38" t="s">
        <v>101</v>
      </c>
      <c r="C67" s="38"/>
      <c r="D67" s="20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37" t="s">
        <v>102</v>
      </c>
      <c r="B68" s="37"/>
      <c r="C68" s="37"/>
      <c r="D68" s="37"/>
      <c r="E68" s="37"/>
      <c r="F68" s="37"/>
      <c r="G68" s="37"/>
      <c r="H68" s="37"/>
    </row>
    <row r="69" spans="1:8" x14ac:dyDescent="0.25">
      <c r="A69" s="12" t="s">
        <v>103</v>
      </c>
      <c r="B69" s="34" t="s">
        <v>68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34" t="s">
        <v>72</v>
      </c>
      <c r="C70" s="35"/>
      <c r="D70" s="35"/>
      <c r="E70" s="35"/>
      <c r="F70" s="36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34" t="s">
        <v>74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34" t="s">
        <v>76</v>
      </c>
      <c r="C72" s="35"/>
      <c r="D72" s="35"/>
      <c r="E72" s="35"/>
      <c r="F72" s="36"/>
      <c r="G72" s="15" t="s">
        <v>9</v>
      </c>
      <c r="H72" s="6">
        <f>D72/2734.06</f>
        <v>0</v>
      </c>
    </row>
    <row r="73" spans="1:8" x14ac:dyDescent="0.25">
      <c r="A73" s="37" t="s">
        <v>107</v>
      </c>
      <c r="B73" s="37"/>
      <c r="C73" s="37"/>
      <c r="D73" s="37"/>
      <c r="E73" s="37"/>
      <c r="F73" s="37"/>
      <c r="G73" s="37"/>
      <c r="H73" s="37"/>
    </row>
    <row r="74" spans="1:8" x14ac:dyDescent="0.25">
      <c r="A74" s="12" t="s">
        <v>108</v>
      </c>
      <c r="B74" s="34" t="s">
        <v>111</v>
      </c>
      <c r="C74" s="35"/>
      <c r="D74" s="35"/>
      <c r="E74" s="35"/>
      <c r="F74" s="36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34" t="s">
        <v>112</v>
      </c>
      <c r="C75" s="35"/>
      <c r="D75" s="35"/>
      <c r="E75" s="35"/>
      <c r="F75" s="36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34" t="s">
        <v>113</v>
      </c>
      <c r="C76" s="35"/>
      <c r="D76" s="35"/>
      <c r="E76" s="35"/>
      <c r="F76" s="36"/>
      <c r="G76" s="15" t="s">
        <v>9</v>
      </c>
      <c r="H76" s="6">
        <f>D76/2734.06</f>
        <v>0</v>
      </c>
    </row>
    <row r="78" spans="1:8" ht="58.5" customHeight="1" x14ac:dyDescent="0.25">
      <c r="A78" s="31" t="s">
        <v>114</v>
      </c>
      <c r="B78" s="31"/>
      <c r="C78" s="31"/>
      <c r="D78" s="31"/>
      <c r="E78" s="31"/>
      <c r="F78" s="31"/>
      <c r="G78" s="31"/>
      <c r="H78" s="31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9:C39"/>
    <mergeCell ref="E39:F39"/>
    <mergeCell ref="B40:C40"/>
    <mergeCell ref="E40:F40"/>
    <mergeCell ref="B35:C35"/>
    <mergeCell ref="E35:F35"/>
    <mergeCell ref="B36:C36"/>
    <mergeCell ref="E36:F36"/>
    <mergeCell ref="B38:C38"/>
    <mergeCell ref="E38:F38"/>
    <mergeCell ref="B44:C44"/>
    <mergeCell ref="E44:F44"/>
    <mergeCell ref="B41:C41"/>
    <mergeCell ref="E41:F41"/>
    <mergeCell ref="B42:C42"/>
    <mergeCell ref="E42:F42"/>
    <mergeCell ref="B43:C43"/>
    <mergeCell ref="E43:F43"/>
    <mergeCell ref="B56:F56"/>
    <mergeCell ref="A45:H45"/>
    <mergeCell ref="B46:F46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A68:H68"/>
    <mergeCell ref="A57:H57"/>
    <mergeCell ref="B58:C58"/>
    <mergeCell ref="B59:C59"/>
    <mergeCell ref="B60:C60"/>
    <mergeCell ref="B61:C61"/>
    <mergeCell ref="B62:C62"/>
    <mergeCell ref="B75:F75"/>
    <mergeCell ref="B76:F76"/>
    <mergeCell ref="A78:H78"/>
    <mergeCell ref="B37:C37"/>
    <mergeCell ref="E37:F37"/>
    <mergeCell ref="B69:F69"/>
    <mergeCell ref="B70:F70"/>
    <mergeCell ref="B71:F71"/>
    <mergeCell ref="B72:F72"/>
    <mergeCell ref="A73:H73"/>
    <mergeCell ref="B74:F74"/>
    <mergeCell ref="B63:C63"/>
    <mergeCell ref="B64:C64"/>
    <mergeCell ref="B65:C65"/>
    <mergeCell ref="B66:C66"/>
    <mergeCell ref="B67:C6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4" workbookViewId="0">
      <selection activeCell="A68" sqref="A68:H6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187</v>
      </c>
      <c r="F1" t="s">
        <v>129</v>
      </c>
      <c r="G1">
        <v>4681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38945.410000000003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179383.59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218329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1344826.16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1114606.6599999999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230219.5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1226035.17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1216114.81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9920.36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1046651.58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33076.57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298174.63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331251.20000000001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504616.04</v>
      </c>
      <c r="E27" s="33" t="s">
        <v>39</v>
      </c>
      <c r="F27" s="33"/>
      <c r="G27" s="8" t="s">
        <v>40</v>
      </c>
      <c r="H27" s="18">
        <f>D27/$G$1</f>
        <v>107.80090578936124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42756.66</v>
      </c>
      <c r="E28" s="33" t="s">
        <v>39</v>
      </c>
      <c r="F28" s="33"/>
      <c r="G28" s="8" t="s">
        <v>40</v>
      </c>
      <c r="H28" s="18">
        <f t="shared" ref="H28:H42" si="0">D28/$G$1</f>
        <v>9.1340867336039313</v>
      </c>
    </row>
    <row r="29" spans="1:8" x14ac:dyDescent="0.25">
      <c r="A29" s="12" t="s">
        <v>42</v>
      </c>
      <c r="B29" s="39" t="s">
        <v>37</v>
      </c>
      <c r="C29" s="39"/>
      <c r="D29" s="13">
        <v>20651.04</v>
      </c>
      <c r="E29" s="40" t="s">
        <v>39</v>
      </c>
      <c r="F29" s="40"/>
      <c r="G29" s="15" t="s">
        <v>40</v>
      </c>
      <c r="H29" s="18">
        <f t="shared" si="0"/>
        <v>4.4116727195043799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30894.6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22273.05+56350</f>
        <v>78623.05</v>
      </c>
      <c r="E31" s="33" t="s">
        <v>43</v>
      </c>
      <c r="F31" s="33"/>
      <c r="G31" s="15" t="s">
        <v>40</v>
      </c>
      <c r="H31" s="18">
        <f t="shared" si="0"/>
        <v>16.796208075197608</v>
      </c>
    </row>
    <row r="32" spans="1:8" ht="15.75" customHeight="1" x14ac:dyDescent="0.25">
      <c r="A32" s="16" t="s">
        <v>51</v>
      </c>
      <c r="B32" s="32" t="s">
        <v>47</v>
      </c>
      <c r="C32" s="32"/>
      <c r="D32" s="17">
        <v>147840</v>
      </c>
      <c r="E32" s="33" t="s">
        <v>39</v>
      </c>
      <c r="F32" s="33"/>
      <c r="G32" s="15" t="s">
        <v>40</v>
      </c>
      <c r="H32" s="18">
        <f t="shared" ref="H32:H34" si="1">D32/$G$1</f>
        <v>31.582995086519976</v>
      </c>
    </row>
    <row r="33" spans="1:8" ht="30" customHeight="1" x14ac:dyDescent="0.25">
      <c r="A33" s="16" t="s">
        <v>53</v>
      </c>
      <c r="B33" s="41" t="s">
        <v>49</v>
      </c>
      <c r="C33" s="42"/>
      <c r="D33" s="17">
        <v>2424.2399999999998</v>
      </c>
      <c r="E33" s="33" t="s">
        <v>50</v>
      </c>
      <c r="F33" s="33"/>
      <c r="G33" s="8" t="s">
        <v>40</v>
      </c>
      <c r="H33" s="18">
        <f t="shared" si="1"/>
        <v>0.51788933988464003</v>
      </c>
    </row>
    <row r="34" spans="1:8" ht="29.25" customHeight="1" x14ac:dyDescent="0.25">
      <c r="A34" s="16" t="s">
        <v>55</v>
      </c>
      <c r="B34" s="41" t="s">
        <v>52</v>
      </c>
      <c r="C34" s="42"/>
      <c r="D34" s="17">
        <v>9000</v>
      </c>
      <c r="E34" s="33" t="s">
        <v>50</v>
      </c>
      <c r="F34" s="33"/>
      <c r="G34" s="8" t="s">
        <v>40</v>
      </c>
      <c r="H34" s="18">
        <f t="shared" si="1"/>
        <v>1.9226660969878231</v>
      </c>
    </row>
    <row r="35" spans="1:8" x14ac:dyDescent="0.25">
      <c r="A35" s="12" t="s">
        <v>57</v>
      </c>
      <c r="B35" s="39" t="s">
        <v>135</v>
      </c>
      <c r="C35" s="39"/>
      <c r="D35" s="13">
        <v>32928</v>
      </c>
      <c r="E35" s="40" t="s">
        <v>39</v>
      </c>
      <c r="F35" s="40"/>
      <c r="G35" s="15" t="s">
        <v>40</v>
      </c>
      <c r="H35" s="18">
        <f t="shared" si="0"/>
        <v>7.0343943601794487</v>
      </c>
    </row>
    <row r="36" spans="1:8" x14ac:dyDescent="0.25">
      <c r="A36" s="12" t="s">
        <v>59</v>
      </c>
      <c r="B36" s="39" t="s">
        <v>54</v>
      </c>
      <c r="C36" s="39"/>
      <c r="D36" s="13">
        <v>3000</v>
      </c>
      <c r="E36" s="40" t="s">
        <v>39</v>
      </c>
      <c r="F36" s="40"/>
      <c r="G36" s="15" t="s">
        <v>40</v>
      </c>
      <c r="H36" s="18">
        <f t="shared" si="0"/>
        <v>0.64088869899594103</v>
      </c>
    </row>
    <row r="37" spans="1:8" ht="37.5" customHeight="1" x14ac:dyDescent="0.25">
      <c r="A37" s="16" t="s">
        <v>60</v>
      </c>
      <c r="B37" s="41" t="s">
        <v>188</v>
      </c>
      <c r="C37" s="42"/>
      <c r="D37" s="17">
        <f>8250</f>
        <v>8250</v>
      </c>
      <c r="E37" s="33" t="s">
        <v>56</v>
      </c>
      <c r="F37" s="33"/>
      <c r="G37" s="8" t="s">
        <v>40</v>
      </c>
      <c r="H37" s="18">
        <f t="shared" si="0"/>
        <v>1.7624439222388379</v>
      </c>
    </row>
    <row r="38" spans="1:8" ht="42.75" customHeight="1" x14ac:dyDescent="0.25">
      <c r="A38" s="16" t="s">
        <v>62</v>
      </c>
      <c r="B38" s="41" t="s">
        <v>66</v>
      </c>
      <c r="C38" s="42"/>
      <c r="D38" s="17">
        <f>22800+10000</f>
        <v>32800</v>
      </c>
      <c r="E38" s="33" t="s">
        <v>39</v>
      </c>
      <c r="F38" s="33"/>
      <c r="G38" s="8" t="s">
        <v>40</v>
      </c>
      <c r="H38" s="18">
        <f t="shared" si="0"/>
        <v>7.0070497756889552</v>
      </c>
    </row>
    <row r="39" spans="1:8" x14ac:dyDescent="0.25">
      <c r="A39" s="12" t="s">
        <v>64</v>
      </c>
      <c r="B39" s="39" t="s">
        <v>189</v>
      </c>
      <c r="C39" s="39"/>
      <c r="D39" s="13">
        <v>37899</v>
      </c>
      <c r="E39" s="40"/>
      <c r="F39" s="40"/>
      <c r="G39" s="15" t="s">
        <v>40</v>
      </c>
      <c r="H39" s="18">
        <f t="shared" si="0"/>
        <v>8.096346934415724</v>
      </c>
    </row>
    <row r="40" spans="1:8" x14ac:dyDescent="0.25">
      <c r="A40" s="12" t="s">
        <v>118</v>
      </c>
      <c r="B40" s="39" t="s">
        <v>190</v>
      </c>
      <c r="C40" s="39"/>
      <c r="D40" s="13">
        <v>21124</v>
      </c>
      <c r="E40" s="40"/>
      <c r="F40" s="40"/>
      <c r="G40" s="15" t="s">
        <v>40</v>
      </c>
      <c r="H40" s="18">
        <f t="shared" si="0"/>
        <v>4.5127109591967525</v>
      </c>
    </row>
    <row r="41" spans="1:8" x14ac:dyDescent="0.25">
      <c r="A41" s="12" t="s">
        <v>119</v>
      </c>
      <c r="B41" s="39" t="s">
        <v>61</v>
      </c>
      <c r="C41" s="39"/>
      <c r="D41" s="13">
        <v>345.09</v>
      </c>
      <c r="E41" s="40"/>
      <c r="F41" s="40"/>
      <c r="G41" s="15" t="s">
        <v>40</v>
      </c>
      <c r="H41" s="18">
        <f t="shared" si="0"/>
        <v>7.3721427045503093E-2</v>
      </c>
    </row>
    <row r="42" spans="1:8" ht="27.75" customHeight="1" x14ac:dyDescent="0.25">
      <c r="A42" s="16" t="s">
        <v>146</v>
      </c>
      <c r="B42" s="50" t="s">
        <v>137</v>
      </c>
      <c r="C42" s="51"/>
      <c r="D42" s="17">
        <v>181.72</v>
      </c>
      <c r="E42" s="33"/>
      <c r="F42" s="33"/>
      <c r="G42" s="8" t="s">
        <v>40</v>
      </c>
      <c r="H42" s="18">
        <f t="shared" si="0"/>
        <v>3.8820764793847468E-2</v>
      </c>
    </row>
    <row r="43" spans="1:8" ht="27.75" customHeight="1" x14ac:dyDescent="0.25">
      <c r="A43" s="16" t="s">
        <v>175</v>
      </c>
      <c r="B43" s="50" t="s">
        <v>191</v>
      </c>
      <c r="C43" s="51"/>
      <c r="D43" s="17">
        <v>30605</v>
      </c>
      <c r="E43" s="33"/>
      <c r="F43" s="33"/>
      <c r="G43" s="8" t="s">
        <v>40</v>
      </c>
      <c r="H43" s="18">
        <f t="shared" ref="H43:H44" si="2">D43/$G$1</f>
        <v>6.5381328775902583</v>
      </c>
    </row>
    <row r="44" spans="1:8" x14ac:dyDescent="0.25">
      <c r="A44" s="12" t="s">
        <v>177</v>
      </c>
      <c r="B44" s="39" t="s">
        <v>192</v>
      </c>
      <c r="C44" s="39"/>
      <c r="D44" s="13">
        <v>120927.48</v>
      </c>
      <c r="E44" s="40"/>
      <c r="F44" s="40"/>
      <c r="G44" s="15" t="s">
        <v>40</v>
      </c>
      <c r="H44" s="18">
        <f t="shared" si="2"/>
        <v>25.833685110019225</v>
      </c>
    </row>
    <row r="45" spans="1:8" x14ac:dyDescent="0.25">
      <c r="A45" s="37" t="s">
        <v>67</v>
      </c>
      <c r="B45" s="37"/>
      <c r="C45" s="37"/>
      <c r="D45" s="37"/>
      <c r="E45" s="37"/>
      <c r="F45" s="37"/>
      <c r="G45" s="37"/>
      <c r="H45" s="37"/>
    </row>
    <row r="46" spans="1:8" x14ac:dyDescent="0.25">
      <c r="A46" s="12" t="s">
        <v>70</v>
      </c>
      <c r="B46" s="34" t="s">
        <v>68</v>
      </c>
      <c r="C46" s="35"/>
      <c r="D46" s="35"/>
      <c r="E46" s="35"/>
      <c r="F46" s="36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34" t="s">
        <v>72</v>
      </c>
      <c r="C47" s="35"/>
      <c r="D47" s="35"/>
      <c r="E47" s="35"/>
      <c r="F47" s="36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34" t="s">
        <v>74</v>
      </c>
      <c r="C48" s="35"/>
      <c r="D48" s="35"/>
      <c r="E48" s="35"/>
      <c r="F48" s="36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34" t="s">
        <v>76</v>
      </c>
      <c r="C49" s="35"/>
      <c r="D49" s="35"/>
      <c r="E49" s="35"/>
      <c r="F49" s="36"/>
      <c r="G49" s="15" t="s">
        <v>9</v>
      </c>
      <c r="H49" s="6">
        <f>D49/2734.06</f>
        <v>0</v>
      </c>
    </row>
    <row r="50" spans="1:8" x14ac:dyDescent="0.25">
      <c r="A50" s="37" t="s">
        <v>77</v>
      </c>
      <c r="B50" s="37"/>
      <c r="C50" s="37"/>
      <c r="D50" s="37"/>
      <c r="E50" s="37"/>
      <c r="F50" s="37"/>
      <c r="G50" s="37"/>
      <c r="H50" s="37"/>
    </row>
    <row r="51" spans="1:8" x14ac:dyDescent="0.25">
      <c r="A51" s="12" t="s">
        <v>78</v>
      </c>
      <c r="B51" s="34" t="s">
        <v>8</v>
      </c>
      <c r="C51" s="35"/>
      <c r="D51" s="35"/>
      <c r="E51" s="35"/>
      <c r="F51" s="36"/>
      <c r="G51" s="15" t="s">
        <v>9</v>
      </c>
      <c r="H51" s="6">
        <v>177065.17</v>
      </c>
    </row>
    <row r="52" spans="1:8" x14ac:dyDescent="0.25">
      <c r="A52" s="12" t="s">
        <v>79</v>
      </c>
      <c r="B52" s="34" t="s">
        <v>10</v>
      </c>
      <c r="C52" s="35"/>
      <c r="D52" s="35"/>
      <c r="E52" s="35"/>
      <c r="F52" s="36"/>
      <c r="G52" s="15" t="s">
        <v>9</v>
      </c>
      <c r="H52" s="6">
        <v>-54730.36</v>
      </c>
    </row>
    <row r="53" spans="1:8" x14ac:dyDescent="0.25">
      <c r="A53" s="12" t="s">
        <v>80</v>
      </c>
      <c r="B53" s="34" t="s">
        <v>11</v>
      </c>
      <c r="C53" s="35"/>
      <c r="D53" s="35"/>
      <c r="E53" s="35"/>
      <c r="F53" s="36"/>
      <c r="G53" s="15" t="s">
        <v>9</v>
      </c>
      <c r="H53" s="6">
        <v>122334.81</v>
      </c>
    </row>
    <row r="54" spans="1:8" x14ac:dyDescent="0.25">
      <c r="A54" s="12" t="s">
        <v>81</v>
      </c>
      <c r="B54" s="34" t="s">
        <v>23</v>
      </c>
      <c r="C54" s="35"/>
      <c r="D54" s="35"/>
      <c r="E54" s="35"/>
      <c r="F54" s="36"/>
      <c r="G54" s="15" t="s">
        <v>9</v>
      </c>
      <c r="H54" s="6">
        <v>98726.11</v>
      </c>
    </row>
    <row r="55" spans="1:8" x14ac:dyDescent="0.25">
      <c r="A55" s="12" t="s">
        <v>82</v>
      </c>
      <c r="B55" s="34" t="s">
        <v>24</v>
      </c>
      <c r="C55" s="35"/>
      <c r="D55" s="35"/>
      <c r="E55" s="35"/>
      <c r="F55" s="36"/>
      <c r="G55" s="15" t="s">
        <v>9</v>
      </c>
      <c r="H55" s="6">
        <v>-51922.21</v>
      </c>
    </row>
    <row r="56" spans="1:8" x14ac:dyDescent="0.25">
      <c r="A56" s="12" t="s">
        <v>83</v>
      </c>
      <c r="B56" s="34" t="s">
        <v>25</v>
      </c>
      <c r="C56" s="35"/>
      <c r="D56" s="35"/>
      <c r="E56" s="35"/>
      <c r="F56" s="36"/>
      <c r="G56" s="15" t="s">
        <v>9</v>
      </c>
      <c r="H56" s="6">
        <v>46803.9</v>
      </c>
    </row>
    <row r="57" spans="1:8" x14ac:dyDescent="0.25">
      <c r="A57" s="37" t="s">
        <v>84</v>
      </c>
      <c r="B57" s="37"/>
      <c r="C57" s="37"/>
      <c r="D57" s="37"/>
      <c r="E57" s="37"/>
      <c r="F57" s="37"/>
      <c r="G57" s="37"/>
      <c r="H57" s="37"/>
    </row>
    <row r="58" spans="1:8" ht="33.75" customHeight="1" x14ac:dyDescent="0.25">
      <c r="A58" s="23">
        <v>32</v>
      </c>
      <c r="B58" s="38" t="s">
        <v>85</v>
      </c>
      <c r="C58" s="38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39" t="s">
        <v>32</v>
      </c>
      <c r="C59" s="39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39" t="s">
        <v>94</v>
      </c>
      <c r="C60" s="39"/>
      <c r="D60" s="22" t="s">
        <v>93</v>
      </c>
      <c r="E60" s="22" t="s">
        <v>90</v>
      </c>
      <c r="F60" s="22" t="s">
        <v>90</v>
      </c>
      <c r="G60" s="13">
        <v>9984.4500000000007</v>
      </c>
      <c r="H60" s="13">
        <v>9469.49</v>
      </c>
    </row>
    <row r="61" spans="1:8" x14ac:dyDescent="0.25">
      <c r="A61" s="22">
        <v>35</v>
      </c>
      <c r="B61" s="39" t="s">
        <v>95</v>
      </c>
      <c r="C61" s="39"/>
      <c r="D61" s="22" t="s">
        <v>9</v>
      </c>
      <c r="E61" s="22" t="s">
        <v>90</v>
      </c>
      <c r="F61" s="22" t="s">
        <v>90</v>
      </c>
      <c r="G61" s="13">
        <v>97933.56</v>
      </c>
      <c r="H61" s="13">
        <v>96417.47</v>
      </c>
    </row>
    <row r="62" spans="1:8" x14ac:dyDescent="0.25">
      <c r="A62" s="22">
        <v>36</v>
      </c>
      <c r="B62" s="39" t="s">
        <v>96</v>
      </c>
      <c r="C62" s="39"/>
      <c r="D62" s="22" t="s">
        <v>9</v>
      </c>
      <c r="E62" s="22" t="s">
        <v>90</v>
      </c>
      <c r="F62" s="22" t="s">
        <v>90</v>
      </c>
      <c r="G62" s="13">
        <v>146886.54</v>
      </c>
      <c r="H62" s="13">
        <v>87681.07</v>
      </c>
    </row>
    <row r="63" spans="1:8" x14ac:dyDescent="0.25">
      <c r="A63" s="22">
        <v>37</v>
      </c>
      <c r="B63" s="39" t="s">
        <v>97</v>
      </c>
      <c r="C63" s="39"/>
      <c r="D63" s="22" t="s">
        <v>9</v>
      </c>
      <c r="E63" s="22" t="s">
        <v>90</v>
      </c>
      <c r="F63" s="22" t="s">
        <v>90</v>
      </c>
      <c r="G63" s="13">
        <v>-48952.98</v>
      </c>
      <c r="H63" s="13">
        <v>8736.4</v>
      </c>
    </row>
    <row r="64" spans="1:8" ht="48" customHeight="1" x14ac:dyDescent="0.25">
      <c r="A64" s="20">
        <v>38</v>
      </c>
      <c r="B64" s="38" t="s">
        <v>98</v>
      </c>
      <c r="C64" s="38"/>
      <c r="D64" s="20" t="s">
        <v>9</v>
      </c>
      <c r="E64" s="20" t="s">
        <v>90</v>
      </c>
      <c r="F64" s="20" t="s">
        <v>90</v>
      </c>
      <c r="G64" s="17">
        <v>49328.53</v>
      </c>
      <c r="H64" s="17">
        <v>52802.69</v>
      </c>
    </row>
    <row r="65" spans="1:8" ht="48" customHeight="1" x14ac:dyDescent="0.25">
      <c r="A65" s="20">
        <v>39</v>
      </c>
      <c r="B65" s="38" t="s">
        <v>99</v>
      </c>
      <c r="C65" s="38"/>
      <c r="D65" s="20" t="s">
        <v>9</v>
      </c>
      <c r="E65" s="20" t="s">
        <v>90</v>
      </c>
      <c r="F65" s="20" t="s">
        <v>90</v>
      </c>
      <c r="G65" s="17">
        <v>146886.54</v>
      </c>
      <c r="H65" s="17">
        <v>87681.07</v>
      </c>
    </row>
    <row r="66" spans="1:8" ht="48" customHeight="1" x14ac:dyDescent="0.25">
      <c r="A66" s="20">
        <v>40</v>
      </c>
      <c r="B66" s="38" t="s">
        <v>100</v>
      </c>
      <c r="C66" s="38"/>
      <c r="D66" s="20" t="s">
        <v>9</v>
      </c>
      <c r="E66" s="20" t="s">
        <v>90</v>
      </c>
      <c r="F66" s="20" t="s">
        <v>90</v>
      </c>
      <c r="G66" s="17">
        <v>-97558.01</v>
      </c>
      <c r="H66" s="17">
        <v>-34878.379999999997</v>
      </c>
    </row>
    <row r="67" spans="1:8" ht="48" customHeight="1" x14ac:dyDescent="0.25">
      <c r="A67" s="20">
        <v>41</v>
      </c>
      <c r="B67" s="38" t="s">
        <v>101</v>
      </c>
      <c r="C67" s="38"/>
      <c r="D67" s="20" t="s">
        <v>9</v>
      </c>
      <c r="E67" s="20" t="s">
        <v>90</v>
      </c>
      <c r="F67" s="20" t="s">
        <v>90</v>
      </c>
      <c r="G67" s="17">
        <v>0</v>
      </c>
      <c r="H67" s="17">
        <v>0</v>
      </c>
    </row>
    <row r="68" spans="1:8" x14ac:dyDescent="0.25">
      <c r="A68" s="37" t="s">
        <v>102</v>
      </c>
      <c r="B68" s="37"/>
      <c r="C68" s="37"/>
      <c r="D68" s="37"/>
      <c r="E68" s="37"/>
      <c r="F68" s="37"/>
      <c r="G68" s="37"/>
      <c r="H68" s="37"/>
    </row>
    <row r="69" spans="1:8" x14ac:dyDescent="0.25">
      <c r="A69" s="12" t="s">
        <v>103</v>
      </c>
      <c r="B69" s="34" t="s">
        <v>68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34" t="s">
        <v>72</v>
      </c>
      <c r="C70" s="35"/>
      <c r="D70" s="35"/>
      <c r="E70" s="35"/>
      <c r="F70" s="36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34" t="s">
        <v>74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34" t="s">
        <v>76</v>
      </c>
      <c r="C72" s="35"/>
      <c r="D72" s="35"/>
      <c r="E72" s="35"/>
      <c r="F72" s="36"/>
      <c r="G72" s="15" t="s">
        <v>9</v>
      </c>
      <c r="H72" s="6">
        <f>D72/2734.06</f>
        <v>0</v>
      </c>
    </row>
    <row r="73" spans="1:8" x14ac:dyDescent="0.25">
      <c r="A73" s="37" t="s">
        <v>107</v>
      </c>
      <c r="B73" s="37"/>
      <c r="C73" s="37"/>
      <c r="D73" s="37"/>
      <c r="E73" s="37"/>
      <c r="F73" s="37"/>
      <c r="G73" s="37"/>
      <c r="H73" s="37"/>
    </row>
    <row r="74" spans="1:8" x14ac:dyDescent="0.25">
      <c r="A74" s="12" t="s">
        <v>108</v>
      </c>
      <c r="B74" s="34" t="s">
        <v>111</v>
      </c>
      <c r="C74" s="35"/>
      <c r="D74" s="35"/>
      <c r="E74" s="35"/>
      <c r="F74" s="36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34" t="s">
        <v>112</v>
      </c>
      <c r="C75" s="35"/>
      <c r="D75" s="35"/>
      <c r="E75" s="35"/>
      <c r="F75" s="36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34" t="s">
        <v>113</v>
      </c>
      <c r="C76" s="35"/>
      <c r="D76" s="35"/>
      <c r="E76" s="35"/>
      <c r="F76" s="36"/>
      <c r="G76" s="15" t="s">
        <v>9</v>
      </c>
      <c r="H76" s="6">
        <f>D76/2734.06</f>
        <v>0</v>
      </c>
    </row>
    <row r="78" spans="1:8" ht="58.5" customHeight="1" x14ac:dyDescent="0.25">
      <c r="A78" s="31" t="s">
        <v>114</v>
      </c>
      <c r="B78" s="31"/>
      <c r="C78" s="31"/>
      <c r="D78" s="31"/>
      <c r="E78" s="31"/>
      <c r="F78" s="31"/>
      <c r="G78" s="31"/>
      <c r="H78" s="31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B36:C36"/>
    <mergeCell ref="E36:F36"/>
    <mergeCell ref="B37:C37"/>
    <mergeCell ref="E37:F37"/>
    <mergeCell ref="B46:F46"/>
    <mergeCell ref="E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5:H45"/>
    <mergeCell ref="B58:C58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70:F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A78:H78"/>
    <mergeCell ref="B32:C32"/>
    <mergeCell ref="E32:F32"/>
    <mergeCell ref="B33:C33"/>
    <mergeCell ref="E33:F33"/>
    <mergeCell ref="B34:C34"/>
    <mergeCell ref="E34:F34"/>
    <mergeCell ref="B43:C43"/>
    <mergeCell ref="E43:F43"/>
    <mergeCell ref="B44:C44"/>
    <mergeCell ref="B71:F71"/>
    <mergeCell ref="B72:F72"/>
    <mergeCell ref="A73:H73"/>
    <mergeCell ref="B74:F74"/>
    <mergeCell ref="B75:F75"/>
    <mergeCell ref="B76:F7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activeCell="A65" sqref="A65: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194</v>
      </c>
      <c r="F1" t="s">
        <v>129</v>
      </c>
      <c r="G1">
        <v>5242.1000000000004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40342.18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213961.44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254303.62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1350251.85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1071579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278672.84999999998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1290758.42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1285558.42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5200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1076796.98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2000.45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273454.87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275455.32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441334.57</v>
      </c>
      <c r="E27" s="33" t="s">
        <v>39</v>
      </c>
      <c r="F27" s="33"/>
      <c r="G27" s="8" t="s">
        <v>40</v>
      </c>
      <c r="H27" s="18">
        <f>D27/$G$1</f>
        <v>84.190414147002144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58549.07</v>
      </c>
      <c r="E28" s="33" t="s">
        <v>39</v>
      </c>
      <c r="F28" s="33"/>
      <c r="G28" s="8" t="s">
        <v>40</v>
      </c>
      <c r="H28" s="18">
        <f t="shared" ref="H28:H41" si="0">D28/$G$1</f>
        <v>11.169010511054729</v>
      </c>
    </row>
    <row r="29" spans="1:8" x14ac:dyDescent="0.25">
      <c r="A29" s="12" t="s">
        <v>42</v>
      </c>
      <c r="B29" s="39" t="s">
        <v>37</v>
      </c>
      <c r="C29" s="39"/>
      <c r="D29" s="13">
        <v>17642.02</v>
      </c>
      <c r="E29" s="40" t="s">
        <v>39</v>
      </c>
      <c r="F29" s="40"/>
      <c r="G29" s="15" t="s">
        <v>40</v>
      </c>
      <c r="H29" s="18">
        <f t="shared" si="0"/>
        <v>3.3654489612941378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34597.86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32632.65+30994.13</f>
        <v>63626.78</v>
      </c>
      <c r="E31" s="33" t="s">
        <v>43</v>
      </c>
      <c r="F31" s="33"/>
      <c r="G31" s="15" t="s">
        <v>40</v>
      </c>
      <c r="H31" s="18">
        <f t="shared" si="0"/>
        <v>12.137650941416608</v>
      </c>
    </row>
    <row r="32" spans="1:8" ht="15.75" customHeight="1" x14ac:dyDescent="0.25">
      <c r="A32" s="16" t="s">
        <v>51</v>
      </c>
      <c r="B32" s="32" t="s">
        <v>47</v>
      </c>
      <c r="C32" s="32"/>
      <c r="D32" s="17">
        <v>147442.57999999999</v>
      </c>
      <c r="E32" s="33" t="s">
        <v>39</v>
      </c>
      <c r="F32" s="33"/>
      <c r="G32" s="15" t="s">
        <v>40</v>
      </c>
      <c r="H32" s="18">
        <f t="shared" si="0"/>
        <v>28.126624825928534</v>
      </c>
    </row>
    <row r="33" spans="1:8" ht="30" customHeight="1" x14ac:dyDescent="0.25">
      <c r="A33" s="16" t="s">
        <v>53</v>
      </c>
      <c r="B33" s="41" t="s">
        <v>49</v>
      </c>
      <c r="C33" s="42"/>
      <c r="D33" s="17">
        <v>2424.2399999999998</v>
      </c>
      <c r="E33" s="33" t="s">
        <v>50</v>
      </c>
      <c r="F33" s="33"/>
      <c r="G33" s="8" t="s">
        <v>40</v>
      </c>
      <c r="H33" s="18">
        <f t="shared" si="0"/>
        <v>0.46245588599988546</v>
      </c>
    </row>
    <row r="34" spans="1:8" ht="29.25" customHeight="1" x14ac:dyDescent="0.25">
      <c r="A34" s="16" t="s">
        <v>55</v>
      </c>
      <c r="B34" s="41" t="s">
        <v>52</v>
      </c>
      <c r="C34" s="42"/>
      <c r="D34" s="17">
        <v>9000</v>
      </c>
      <c r="E34" s="33" t="s">
        <v>50</v>
      </c>
      <c r="F34" s="33"/>
      <c r="G34" s="8" t="s">
        <v>40</v>
      </c>
      <c r="H34" s="18">
        <f t="shared" si="0"/>
        <v>1.7168691936437686</v>
      </c>
    </row>
    <row r="35" spans="1:8" x14ac:dyDescent="0.25">
      <c r="A35" s="12" t="s">
        <v>57</v>
      </c>
      <c r="B35" s="39" t="s">
        <v>135</v>
      </c>
      <c r="C35" s="39"/>
      <c r="D35" s="13">
        <v>47040</v>
      </c>
      <c r="E35" s="40" t="s">
        <v>39</v>
      </c>
      <c r="F35" s="40"/>
      <c r="G35" s="15" t="s">
        <v>40</v>
      </c>
      <c r="H35" s="18">
        <f t="shared" si="0"/>
        <v>8.9735029854447639</v>
      </c>
    </row>
    <row r="36" spans="1:8" x14ac:dyDescent="0.25">
      <c r="A36" s="12" t="s">
        <v>59</v>
      </c>
      <c r="B36" s="39" t="s">
        <v>54</v>
      </c>
      <c r="C36" s="39"/>
      <c r="D36" s="13">
        <v>4200</v>
      </c>
      <c r="E36" s="40" t="s">
        <v>39</v>
      </c>
      <c r="F36" s="40"/>
      <c r="G36" s="15" t="s">
        <v>40</v>
      </c>
      <c r="H36" s="18">
        <f t="shared" si="0"/>
        <v>0.80120562370042536</v>
      </c>
    </row>
    <row r="37" spans="1:8" ht="37.5" customHeight="1" x14ac:dyDescent="0.25">
      <c r="A37" s="16" t="s">
        <v>60</v>
      </c>
      <c r="B37" s="41" t="s">
        <v>188</v>
      </c>
      <c r="C37" s="42"/>
      <c r="D37" s="17">
        <v>12750</v>
      </c>
      <c r="E37" s="33" t="s">
        <v>56</v>
      </c>
      <c r="F37" s="33"/>
      <c r="G37" s="8" t="s">
        <v>40</v>
      </c>
      <c r="H37" s="18">
        <f t="shared" si="0"/>
        <v>2.4322313576620056</v>
      </c>
    </row>
    <row r="38" spans="1:8" ht="42.75" customHeight="1" x14ac:dyDescent="0.25">
      <c r="A38" s="16" t="s">
        <v>62</v>
      </c>
      <c r="B38" s="41" t="s">
        <v>66</v>
      </c>
      <c r="C38" s="42"/>
      <c r="D38" s="17">
        <f>22800+10000</f>
        <v>32800</v>
      </c>
      <c r="E38" s="33" t="s">
        <v>39</v>
      </c>
      <c r="F38" s="33"/>
      <c r="G38" s="8" t="s">
        <v>40</v>
      </c>
      <c r="H38" s="18">
        <f t="shared" si="0"/>
        <v>6.2570343946128455</v>
      </c>
    </row>
    <row r="39" spans="1:8" x14ac:dyDescent="0.25">
      <c r="A39" s="12" t="s">
        <v>64</v>
      </c>
      <c r="B39" s="39" t="s">
        <v>189</v>
      </c>
      <c r="C39" s="39"/>
      <c r="D39" s="13">
        <v>64778.44</v>
      </c>
      <c r="E39" s="40"/>
      <c r="F39" s="40"/>
      <c r="G39" s="15" t="s">
        <v>40</v>
      </c>
      <c r="H39" s="18">
        <f t="shared" si="0"/>
        <v>12.357345338700139</v>
      </c>
    </row>
    <row r="40" spans="1:8" x14ac:dyDescent="0.25">
      <c r="A40" s="12" t="s">
        <v>118</v>
      </c>
      <c r="B40" s="39" t="s">
        <v>61</v>
      </c>
      <c r="C40" s="39"/>
      <c r="D40" s="13">
        <v>690.18</v>
      </c>
      <c r="E40" s="40"/>
      <c r="F40" s="40"/>
      <c r="G40" s="15" t="s">
        <v>40</v>
      </c>
      <c r="H40" s="18">
        <f t="shared" si="0"/>
        <v>0.13166097556322845</v>
      </c>
    </row>
    <row r="41" spans="1:8" ht="27.75" customHeight="1" x14ac:dyDescent="0.25">
      <c r="A41" s="16" t="s">
        <v>119</v>
      </c>
      <c r="B41" s="50" t="s">
        <v>137</v>
      </c>
      <c r="C41" s="51"/>
      <c r="D41" s="17">
        <v>181.72</v>
      </c>
      <c r="E41" s="33"/>
      <c r="F41" s="33"/>
      <c r="G41" s="8" t="s">
        <v>40</v>
      </c>
      <c r="H41" s="18">
        <f t="shared" si="0"/>
        <v>3.4665496652105068E-2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140691.4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58705.13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199396.53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106569.41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f>H53-H51</f>
        <v>-44304.380000000005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62265.03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23">
        <v>32</v>
      </c>
      <c r="B55" s="38" t="s">
        <v>85</v>
      </c>
      <c r="C55" s="38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39" t="s">
        <v>32</v>
      </c>
      <c r="C56" s="39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39" t="s">
        <v>94</v>
      </c>
      <c r="C57" s="39"/>
      <c r="D57" s="22" t="s">
        <v>93</v>
      </c>
      <c r="E57" s="22" t="s">
        <v>90</v>
      </c>
      <c r="F57" s="22" t="s">
        <v>90</v>
      </c>
      <c r="G57" s="13">
        <v>13754.35</v>
      </c>
      <c r="H57" s="13">
        <v>12365.17</v>
      </c>
    </row>
    <row r="58" spans="1:8" x14ac:dyDescent="0.25">
      <c r="A58" s="22">
        <v>35</v>
      </c>
      <c r="B58" s="39" t="s">
        <v>95</v>
      </c>
      <c r="C58" s="39"/>
      <c r="D58" s="22" t="s">
        <v>9</v>
      </c>
      <c r="E58" s="22" t="s">
        <v>90</v>
      </c>
      <c r="F58" s="22" t="s">
        <v>90</v>
      </c>
      <c r="G58" s="13">
        <v>138754.98000000001</v>
      </c>
      <c r="H58" s="13">
        <v>135785.60000000001</v>
      </c>
    </row>
    <row r="59" spans="1:8" x14ac:dyDescent="0.25">
      <c r="A59" s="22">
        <v>36</v>
      </c>
      <c r="B59" s="39" t="s">
        <v>96</v>
      </c>
      <c r="C59" s="39"/>
      <c r="D59" s="22" t="s">
        <v>9</v>
      </c>
      <c r="E59" s="22" t="s">
        <v>90</v>
      </c>
      <c r="F59" s="22" t="s">
        <v>90</v>
      </c>
      <c r="G59" s="13">
        <v>206735.71</v>
      </c>
      <c r="H59" s="13">
        <v>135396.76999999999</v>
      </c>
    </row>
    <row r="60" spans="1:8" x14ac:dyDescent="0.25">
      <c r="A60" s="22">
        <v>37</v>
      </c>
      <c r="B60" s="39" t="s">
        <v>97</v>
      </c>
      <c r="C60" s="39"/>
      <c r="D60" s="22" t="s">
        <v>9</v>
      </c>
      <c r="E60" s="22" t="s">
        <v>90</v>
      </c>
      <c r="F60" s="22" t="s">
        <v>90</v>
      </c>
      <c r="G60" s="13">
        <v>0</v>
      </c>
      <c r="H60" s="13">
        <v>388.83</v>
      </c>
    </row>
    <row r="61" spans="1:8" ht="48" customHeight="1" x14ac:dyDescent="0.25">
      <c r="A61" s="20">
        <v>38</v>
      </c>
      <c r="B61" s="38" t="s">
        <v>98</v>
      </c>
      <c r="C61" s="38"/>
      <c r="D61" s="20" t="s">
        <v>9</v>
      </c>
      <c r="E61" s="20" t="s">
        <v>90</v>
      </c>
      <c r="F61" s="20" t="s">
        <v>90</v>
      </c>
      <c r="G61" s="17">
        <v>56972.480000000003</v>
      </c>
      <c r="H61" s="17">
        <v>71780.009999999995</v>
      </c>
    </row>
    <row r="62" spans="1:8" ht="48" customHeight="1" x14ac:dyDescent="0.25">
      <c r="A62" s="20">
        <v>39</v>
      </c>
      <c r="B62" s="38" t="s">
        <v>99</v>
      </c>
      <c r="C62" s="38"/>
      <c r="D62" s="20" t="s">
        <v>9</v>
      </c>
      <c r="E62" s="20" t="s">
        <v>90</v>
      </c>
      <c r="F62" s="20" t="s">
        <v>90</v>
      </c>
      <c r="G62" s="17">
        <v>206735.71</v>
      </c>
      <c r="H62" s="17">
        <v>135396.76999999999</v>
      </c>
    </row>
    <row r="63" spans="1:8" ht="48" customHeight="1" x14ac:dyDescent="0.25">
      <c r="A63" s="20">
        <v>40</v>
      </c>
      <c r="B63" s="38" t="s">
        <v>100</v>
      </c>
      <c r="C63" s="38"/>
      <c r="D63" s="20" t="s">
        <v>9</v>
      </c>
      <c r="E63" s="20" t="s">
        <v>90</v>
      </c>
      <c r="F63" s="20" t="s">
        <v>90</v>
      </c>
      <c r="G63" s="17">
        <v>0</v>
      </c>
      <c r="H63" s="17">
        <v>0</v>
      </c>
    </row>
    <row r="64" spans="1:8" ht="48" customHeight="1" x14ac:dyDescent="0.25">
      <c r="A64" s="20">
        <v>41</v>
      </c>
      <c r="B64" s="38" t="s">
        <v>101</v>
      </c>
      <c r="C64" s="38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A42:H42"/>
    <mergeCell ref="B43:F43"/>
    <mergeCell ref="B44:F44"/>
    <mergeCell ref="B45:F45"/>
    <mergeCell ref="B40:C40"/>
    <mergeCell ref="E40:F40"/>
    <mergeCell ref="B41:C41"/>
    <mergeCell ref="E41:F41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28" workbookViewId="0">
      <selection activeCell="A65" sqref="A65: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196</v>
      </c>
      <c r="F1" t="s">
        <v>129</v>
      </c>
      <c r="G1">
        <v>4439.25</v>
      </c>
    </row>
    <row r="3" spans="1:8" x14ac:dyDescent="0.25">
      <c r="A3" s="21" t="s">
        <v>0</v>
      </c>
      <c r="B3" s="47" t="s">
        <v>1</v>
      </c>
      <c r="C3" s="48"/>
      <c r="D3" s="48"/>
      <c r="E3" s="48"/>
      <c r="F3" s="49"/>
      <c r="G3" s="21" t="s">
        <v>2</v>
      </c>
      <c r="H3" s="21" t="s">
        <v>3</v>
      </c>
    </row>
    <row r="4" spans="1:8" x14ac:dyDescent="0.25">
      <c r="A4" s="22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2">
        <v>4</v>
      </c>
      <c r="B8" s="39" t="s">
        <v>8</v>
      </c>
      <c r="C8" s="39"/>
      <c r="D8" s="39"/>
      <c r="E8" s="39"/>
      <c r="F8" s="39"/>
      <c r="G8" s="22" t="s">
        <v>9</v>
      </c>
      <c r="H8" s="5">
        <v>4324.0600000000004</v>
      </c>
    </row>
    <row r="9" spans="1:8" x14ac:dyDescent="0.25">
      <c r="A9" s="22">
        <v>5</v>
      </c>
      <c r="B9" s="39" t="s">
        <v>10</v>
      </c>
      <c r="C9" s="39"/>
      <c r="D9" s="39"/>
      <c r="E9" s="39"/>
      <c r="F9" s="39"/>
      <c r="G9" s="22" t="s">
        <v>9</v>
      </c>
      <c r="H9" s="5">
        <v>385830.62</v>
      </c>
    </row>
    <row r="10" spans="1:8" x14ac:dyDescent="0.25">
      <c r="A10" s="22">
        <v>6</v>
      </c>
      <c r="B10" s="39" t="s">
        <v>11</v>
      </c>
      <c r="C10" s="39"/>
      <c r="D10" s="39"/>
      <c r="E10" s="39"/>
      <c r="F10" s="39"/>
      <c r="G10" s="22" t="s">
        <v>9</v>
      </c>
      <c r="H10" s="5">
        <v>390154.68</v>
      </c>
    </row>
    <row r="11" spans="1:8" x14ac:dyDescent="0.25">
      <c r="A11" s="22">
        <v>7</v>
      </c>
      <c r="B11" s="39" t="s">
        <v>12</v>
      </c>
      <c r="C11" s="39"/>
      <c r="D11" s="39"/>
      <c r="E11" s="39"/>
      <c r="F11" s="39"/>
      <c r="G11" s="22" t="s">
        <v>9</v>
      </c>
      <c r="H11" s="6">
        <v>1186208.02</v>
      </c>
    </row>
    <row r="12" spans="1:8" x14ac:dyDescent="0.25">
      <c r="A12" s="22">
        <v>8</v>
      </c>
      <c r="B12" s="44" t="s">
        <v>13</v>
      </c>
      <c r="C12" s="44"/>
      <c r="D12" s="44"/>
      <c r="E12" s="44"/>
      <c r="F12" s="44"/>
      <c r="G12" s="22" t="s">
        <v>9</v>
      </c>
      <c r="H12" s="6">
        <v>1186208.02</v>
      </c>
    </row>
    <row r="13" spans="1:8" x14ac:dyDescent="0.25">
      <c r="A13" s="22">
        <v>9</v>
      </c>
      <c r="B13" s="44" t="s">
        <v>14</v>
      </c>
      <c r="C13" s="44"/>
      <c r="D13" s="44"/>
      <c r="E13" s="44"/>
      <c r="F13" s="44"/>
      <c r="G13" s="22" t="s">
        <v>9</v>
      </c>
      <c r="H13" s="6">
        <v>0</v>
      </c>
    </row>
    <row r="14" spans="1:8" x14ac:dyDescent="0.25">
      <c r="A14" s="22">
        <v>10</v>
      </c>
      <c r="B14" s="44" t="s">
        <v>15</v>
      </c>
      <c r="C14" s="44"/>
      <c r="D14" s="44"/>
      <c r="E14" s="44"/>
      <c r="F14" s="44"/>
      <c r="G14" s="22" t="s">
        <v>9</v>
      </c>
      <c r="H14" s="6">
        <v>0</v>
      </c>
    </row>
    <row r="15" spans="1:8" x14ac:dyDescent="0.25">
      <c r="A15" s="22">
        <v>11</v>
      </c>
      <c r="B15" s="44" t="s">
        <v>16</v>
      </c>
      <c r="C15" s="44"/>
      <c r="D15" s="44"/>
      <c r="E15" s="44"/>
      <c r="F15" s="44"/>
      <c r="G15" s="22" t="s">
        <v>9</v>
      </c>
      <c r="H15" s="6">
        <v>1211947.83</v>
      </c>
    </row>
    <row r="16" spans="1:8" x14ac:dyDescent="0.25">
      <c r="A16" s="22">
        <v>12</v>
      </c>
      <c r="B16" s="44" t="s">
        <v>17</v>
      </c>
      <c r="C16" s="44"/>
      <c r="D16" s="44"/>
      <c r="E16" s="44"/>
      <c r="F16" s="44"/>
      <c r="G16" s="22" t="s">
        <v>9</v>
      </c>
      <c r="H16" s="6">
        <v>1200547.83</v>
      </c>
    </row>
    <row r="17" spans="1:8" x14ac:dyDescent="0.25">
      <c r="A17" s="22">
        <v>13</v>
      </c>
      <c r="B17" s="44" t="s">
        <v>18</v>
      </c>
      <c r="C17" s="44"/>
      <c r="D17" s="44"/>
      <c r="E17" s="44"/>
      <c r="F17" s="44"/>
      <c r="G17" s="22" t="s">
        <v>9</v>
      </c>
      <c r="H17" s="6">
        <v>0</v>
      </c>
    </row>
    <row r="18" spans="1:8" x14ac:dyDescent="0.25">
      <c r="A18" s="22">
        <v>14</v>
      </c>
      <c r="B18" s="44" t="s">
        <v>19</v>
      </c>
      <c r="C18" s="44"/>
      <c r="D18" s="44"/>
      <c r="E18" s="44"/>
      <c r="F18" s="44"/>
      <c r="G18" s="22" t="s">
        <v>9</v>
      </c>
      <c r="H18" s="6">
        <v>0</v>
      </c>
    </row>
    <row r="19" spans="1:8" x14ac:dyDescent="0.25">
      <c r="A19" s="22">
        <v>15</v>
      </c>
      <c r="B19" s="44" t="s">
        <v>20</v>
      </c>
      <c r="C19" s="44"/>
      <c r="D19" s="44"/>
      <c r="E19" s="44"/>
      <c r="F19" s="44"/>
      <c r="G19" s="22" t="s">
        <v>9</v>
      </c>
      <c r="H19" s="6">
        <v>11400</v>
      </c>
    </row>
    <row r="20" spans="1:8" x14ac:dyDescent="0.25">
      <c r="A20" s="22">
        <v>16</v>
      </c>
      <c r="B20" s="44" t="s">
        <v>21</v>
      </c>
      <c r="C20" s="44"/>
      <c r="D20" s="44"/>
      <c r="E20" s="44"/>
      <c r="F20" s="44"/>
      <c r="G20" s="22" t="s">
        <v>9</v>
      </c>
      <c r="H20" s="6">
        <v>0</v>
      </c>
    </row>
    <row r="21" spans="1:8" x14ac:dyDescent="0.25">
      <c r="A21" s="22">
        <v>17</v>
      </c>
      <c r="B21" s="44" t="s">
        <v>22</v>
      </c>
      <c r="C21" s="44"/>
      <c r="D21" s="44"/>
      <c r="E21" s="44"/>
      <c r="F21" s="44"/>
      <c r="G21" s="22" t="s">
        <v>9</v>
      </c>
      <c r="H21" s="6">
        <v>826117.21</v>
      </c>
    </row>
    <row r="22" spans="1:8" x14ac:dyDescent="0.25">
      <c r="A22" s="22">
        <v>18</v>
      </c>
      <c r="B22" s="44" t="s">
        <v>23</v>
      </c>
      <c r="C22" s="44"/>
      <c r="D22" s="44"/>
      <c r="E22" s="44"/>
      <c r="F22" s="44"/>
      <c r="G22" s="22" t="s">
        <v>9</v>
      </c>
      <c r="H22" s="6">
        <v>11245.7</v>
      </c>
    </row>
    <row r="23" spans="1:8" x14ac:dyDescent="0.25">
      <c r="A23" s="22">
        <v>19</v>
      </c>
      <c r="B23" s="44" t="s">
        <v>24</v>
      </c>
      <c r="C23" s="44"/>
      <c r="D23" s="44"/>
      <c r="E23" s="44"/>
      <c r="F23" s="44"/>
      <c r="G23" s="22" t="s">
        <v>9</v>
      </c>
      <c r="H23" s="6">
        <v>360090.72</v>
      </c>
    </row>
    <row r="24" spans="1:8" x14ac:dyDescent="0.25">
      <c r="A24" s="22">
        <v>20</v>
      </c>
      <c r="B24" s="44" t="s">
        <v>25</v>
      </c>
      <c r="C24" s="44"/>
      <c r="D24" s="44"/>
      <c r="E24" s="44"/>
      <c r="F24" s="44"/>
      <c r="G24" s="22" t="s">
        <v>9</v>
      </c>
      <c r="H24" s="6">
        <v>371336.42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541155.62</v>
      </c>
      <c r="E27" s="33" t="s">
        <v>39</v>
      </c>
      <c r="F27" s="33"/>
      <c r="G27" s="8" t="s">
        <v>40</v>
      </c>
      <c r="H27" s="18">
        <f>D27/$G$1</f>
        <v>121.90248803288844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39086.400000000001</v>
      </c>
      <c r="E28" s="33" t="s">
        <v>39</v>
      </c>
      <c r="F28" s="33"/>
      <c r="G28" s="8" t="s">
        <v>40</v>
      </c>
      <c r="H28" s="18">
        <f t="shared" ref="H28:H41" si="0">D28/$G$1</f>
        <v>8.8047305288055426</v>
      </c>
    </row>
    <row r="29" spans="1:8" x14ac:dyDescent="0.25">
      <c r="A29" s="12" t="s">
        <v>42</v>
      </c>
      <c r="B29" s="39" t="s">
        <v>37</v>
      </c>
      <c r="C29" s="39"/>
      <c r="D29" s="13">
        <v>37590.42</v>
      </c>
      <c r="E29" s="40" t="s">
        <v>39</v>
      </c>
      <c r="F29" s="40"/>
      <c r="G29" s="15" t="s">
        <v>40</v>
      </c>
      <c r="H29" s="18">
        <f t="shared" si="0"/>
        <v>8.4677411724953533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29299.05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9064.63+20697.58</f>
        <v>29762.21</v>
      </c>
      <c r="E31" s="33" t="s">
        <v>43</v>
      </c>
      <c r="F31" s="33"/>
      <c r="G31" s="15" t="s">
        <v>40</v>
      </c>
      <c r="H31" s="18">
        <f t="shared" si="0"/>
        <v>6.7043329391225992</v>
      </c>
    </row>
    <row r="32" spans="1:8" ht="15.75" customHeight="1" x14ac:dyDescent="0.25">
      <c r="A32" s="16" t="s">
        <v>51</v>
      </c>
      <c r="B32" s="32" t="s">
        <v>47</v>
      </c>
      <c r="C32" s="32"/>
      <c r="D32" s="17">
        <v>172939.83</v>
      </c>
      <c r="E32" s="33" t="s">
        <v>39</v>
      </c>
      <c r="F32" s="33"/>
      <c r="G32" s="15" t="s">
        <v>40</v>
      </c>
      <c r="H32" s="18">
        <f t="shared" si="0"/>
        <v>38.956992735259334</v>
      </c>
    </row>
    <row r="33" spans="1:8" ht="30" customHeight="1" x14ac:dyDescent="0.25">
      <c r="A33" s="16" t="s">
        <v>53</v>
      </c>
      <c r="B33" s="41" t="s">
        <v>49</v>
      </c>
      <c r="C33" s="42"/>
      <c r="D33" s="17">
        <v>2424.2399999999998</v>
      </c>
      <c r="E33" s="33" t="s">
        <v>50</v>
      </c>
      <c r="F33" s="33"/>
      <c r="G33" s="8" t="s">
        <v>40</v>
      </c>
      <c r="H33" s="18">
        <f t="shared" si="0"/>
        <v>0.54609224531170797</v>
      </c>
    </row>
    <row r="34" spans="1:8" ht="29.25" customHeight="1" x14ac:dyDescent="0.25">
      <c r="A34" s="16" t="s">
        <v>55</v>
      </c>
      <c r="B34" s="41" t="s">
        <v>52</v>
      </c>
      <c r="C34" s="42"/>
      <c r="D34" s="17">
        <v>9000</v>
      </c>
      <c r="E34" s="33" t="s">
        <v>50</v>
      </c>
      <c r="F34" s="33"/>
      <c r="G34" s="8" t="s">
        <v>40</v>
      </c>
      <c r="H34" s="18">
        <f t="shared" si="0"/>
        <v>2.0273694880892044</v>
      </c>
    </row>
    <row r="35" spans="1:8" x14ac:dyDescent="0.25">
      <c r="A35" s="12" t="s">
        <v>57</v>
      </c>
      <c r="B35" s="39" t="s">
        <v>134</v>
      </c>
      <c r="C35" s="39"/>
      <c r="D35" s="13">
        <v>2300</v>
      </c>
      <c r="E35" s="40" t="s">
        <v>39</v>
      </c>
      <c r="F35" s="40"/>
      <c r="G35" s="15" t="s">
        <v>40</v>
      </c>
      <c r="H35" s="18">
        <f t="shared" si="0"/>
        <v>0.51810553584501884</v>
      </c>
    </row>
    <row r="36" spans="1:8" x14ac:dyDescent="0.25">
      <c r="A36" s="12" t="s">
        <v>59</v>
      </c>
      <c r="B36" s="39" t="s">
        <v>54</v>
      </c>
      <c r="C36" s="39"/>
      <c r="D36" s="13">
        <v>2162.2800000000002</v>
      </c>
      <c r="E36" s="40" t="s">
        <v>39</v>
      </c>
      <c r="F36" s="40"/>
      <c r="G36" s="15" t="s">
        <v>40</v>
      </c>
      <c r="H36" s="18">
        <f t="shared" si="0"/>
        <v>0.487082277411725</v>
      </c>
    </row>
    <row r="37" spans="1:8" ht="37.5" customHeight="1" x14ac:dyDescent="0.25">
      <c r="A37" s="16" t="s">
        <v>60</v>
      </c>
      <c r="B37" s="41" t="s">
        <v>197</v>
      </c>
      <c r="C37" s="42"/>
      <c r="D37" s="17">
        <f>14342.63+2393.31+13849.09</f>
        <v>30585.03</v>
      </c>
      <c r="E37" s="33" t="s">
        <v>56</v>
      </c>
      <c r="F37" s="33"/>
      <c r="G37" s="8" t="s">
        <v>40</v>
      </c>
      <c r="H37" s="18">
        <f t="shared" si="0"/>
        <v>6.8896840682547724</v>
      </c>
    </row>
    <row r="38" spans="1:8" ht="42.75" customHeight="1" x14ac:dyDescent="0.25">
      <c r="A38" s="16" t="s">
        <v>62</v>
      </c>
      <c r="B38" s="41" t="s">
        <v>66</v>
      </c>
      <c r="C38" s="42"/>
      <c r="D38" s="17">
        <v>11737.8</v>
      </c>
      <c r="E38" s="33" t="s">
        <v>39</v>
      </c>
      <c r="F38" s="33"/>
      <c r="G38" s="8" t="s">
        <v>40</v>
      </c>
      <c r="H38" s="18">
        <f t="shared" si="0"/>
        <v>2.6440952863659399</v>
      </c>
    </row>
    <row r="39" spans="1:8" x14ac:dyDescent="0.25">
      <c r="A39" s="12" t="s">
        <v>64</v>
      </c>
      <c r="B39" s="39" t="s">
        <v>198</v>
      </c>
      <c r="C39" s="39"/>
      <c r="D39" s="13">
        <v>11664</v>
      </c>
      <c r="E39" s="40"/>
      <c r="F39" s="40"/>
      <c r="G39" s="15" t="s">
        <v>40</v>
      </c>
      <c r="H39" s="18">
        <f t="shared" si="0"/>
        <v>2.6274708565636087</v>
      </c>
    </row>
    <row r="40" spans="1:8" x14ac:dyDescent="0.25">
      <c r="A40" s="12" t="s">
        <v>118</v>
      </c>
      <c r="B40" s="39" t="s">
        <v>61</v>
      </c>
      <c r="C40" s="39"/>
      <c r="D40" s="13">
        <v>172.54</v>
      </c>
      <c r="E40" s="40"/>
      <c r="F40" s="40"/>
      <c r="G40" s="15" t="s">
        <v>40</v>
      </c>
      <c r="H40" s="18">
        <f t="shared" si="0"/>
        <v>3.8866925719434585E-2</v>
      </c>
    </row>
    <row r="41" spans="1:8" ht="27.75" customHeight="1" x14ac:dyDescent="0.25">
      <c r="A41" s="16" t="s">
        <v>119</v>
      </c>
      <c r="B41" s="50" t="s">
        <v>137</v>
      </c>
      <c r="C41" s="51"/>
      <c r="D41" s="17">
        <v>181.72</v>
      </c>
      <c r="E41" s="33"/>
      <c r="F41" s="33"/>
      <c r="G41" s="8" t="s">
        <v>40</v>
      </c>
      <c r="H41" s="18">
        <f t="shared" si="0"/>
        <v>4.0934842597285574E-2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10238.83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247204.06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257442.89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27539.45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292220.52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319759.96999999997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23">
        <v>32</v>
      </c>
      <c r="B55" s="38" t="s">
        <v>85</v>
      </c>
      <c r="C55" s="38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39" t="s">
        <v>32</v>
      </c>
      <c r="C56" s="39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39" t="s">
        <v>94</v>
      </c>
      <c r="C57" s="39"/>
      <c r="D57" s="22" t="s">
        <v>93</v>
      </c>
      <c r="E57" s="13">
        <v>752.4</v>
      </c>
      <c r="F57" s="13">
        <v>393.75</v>
      </c>
      <c r="G57" s="13">
        <v>8234.73</v>
      </c>
      <c r="H57" s="13">
        <v>5823.97</v>
      </c>
    </row>
    <row r="58" spans="1:8" x14ac:dyDescent="0.25">
      <c r="A58" s="22">
        <v>35</v>
      </c>
      <c r="B58" s="39" t="s">
        <v>95</v>
      </c>
      <c r="C58" s="39"/>
      <c r="D58" s="22" t="s">
        <v>9</v>
      </c>
      <c r="E58" s="13">
        <v>704905.18</v>
      </c>
      <c r="F58" s="13">
        <v>124768.44</v>
      </c>
      <c r="G58" s="13">
        <v>90057.91</v>
      </c>
      <c r="H58" s="13">
        <v>69077.66</v>
      </c>
    </row>
    <row r="59" spans="1:8" x14ac:dyDescent="0.25">
      <c r="A59" s="22">
        <v>36</v>
      </c>
      <c r="B59" s="39" t="s">
        <v>96</v>
      </c>
      <c r="C59" s="39"/>
      <c r="D59" s="22" t="s">
        <v>9</v>
      </c>
      <c r="E59" s="13">
        <v>680877.77</v>
      </c>
      <c r="F59" s="13">
        <v>111337.3</v>
      </c>
      <c r="G59" s="13">
        <v>88421.15</v>
      </c>
      <c r="H59" s="13">
        <v>63156.51</v>
      </c>
    </row>
    <row r="60" spans="1:8" x14ac:dyDescent="0.25">
      <c r="A60" s="22">
        <v>37</v>
      </c>
      <c r="B60" s="39" t="s">
        <v>97</v>
      </c>
      <c r="C60" s="39"/>
      <c r="D60" s="22" t="s">
        <v>9</v>
      </c>
      <c r="E60" s="13">
        <v>24027.41</v>
      </c>
      <c r="F60" s="13">
        <v>13431.14</v>
      </c>
      <c r="G60" s="13">
        <v>1636.76</v>
      </c>
      <c r="H60" s="13">
        <v>5921.15</v>
      </c>
    </row>
    <row r="61" spans="1:8" ht="48" customHeight="1" x14ac:dyDescent="0.25">
      <c r="A61" s="20">
        <v>38</v>
      </c>
      <c r="B61" s="38" t="s">
        <v>98</v>
      </c>
      <c r="C61" s="38"/>
      <c r="D61" s="20" t="s">
        <v>9</v>
      </c>
      <c r="E61" s="17">
        <v>841186.85</v>
      </c>
      <c r="F61" s="17">
        <v>20305.900000000001</v>
      </c>
      <c r="G61" s="17">
        <v>154538.35999999999</v>
      </c>
      <c r="H61" s="17">
        <v>265246.38</v>
      </c>
    </row>
    <row r="62" spans="1:8" ht="48" customHeight="1" x14ac:dyDescent="0.25">
      <c r="A62" s="20">
        <v>39</v>
      </c>
      <c r="B62" s="38" t="s">
        <v>99</v>
      </c>
      <c r="C62" s="38"/>
      <c r="D62" s="20" t="s">
        <v>9</v>
      </c>
      <c r="E62" s="17">
        <v>680877.77</v>
      </c>
      <c r="F62" s="17">
        <v>111337.3</v>
      </c>
      <c r="G62" s="17">
        <v>88421.15</v>
      </c>
      <c r="H62" s="17">
        <v>63156.51</v>
      </c>
    </row>
    <row r="63" spans="1:8" ht="48" customHeight="1" x14ac:dyDescent="0.25">
      <c r="A63" s="20">
        <v>40</v>
      </c>
      <c r="B63" s="38" t="s">
        <v>100</v>
      </c>
      <c r="C63" s="38"/>
      <c r="D63" s="20" t="s">
        <v>9</v>
      </c>
      <c r="E63" s="17">
        <v>160309.07999999999</v>
      </c>
      <c r="F63" s="17">
        <v>-91031.4</v>
      </c>
      <c r="G63" s="17">
        <v>66117.210000000006</v>
      </c>
      <c r="H63" s="17">
        <v>202089.87</v>
      </c>
    </row>
    <row r="64" spans="1:8" ht="48" customHeight="1" x14ac:dyDescent="0.25">
      <c r="A64" s="20">
        <v>41</v>
      </c>
      <c r="B64" s="38" t="s">
        <v>101</v>
      </c>
      <c r="C64" s="38"/>
      <c r="D64" s="20" t="s">
        <v>9</v>
      </c>
      <c r="E64" s="17">
        <v>0</v>
      </c>
      <c r="F64" s="17">
        <v>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A65" sqref="A65:H65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196</v>
      </c>
      <c r="F1" t="s">
        <v>129</v>
      </c>
      <c r="G1">
        <v>4439.25</v>
      </c>
    </row>
    <row r="3" spans="1:8" x14ac:dyDescent="0.25">
      <c r="A3" s="24" t="s">
        <v>0</v>
      </c>
      <c r="B3" s="47" t="s">
        <v>1</v>
      </c>
      <c r="C3" s="48"/>
      <c r="D3" s="48"/>
      <c r="E3" s="48"/>
      <c r="F3" s="49"/>
      <c r="G3" s="24" t="s">
        <v>2</v>
      </c>
      <c r="H3" s="24" t="s">
        <v>3</v>
      </c>
    </row>
    <row r="4" spans="1:8" x14ac:dyDescent="0.25">
      <c r="A4" s="27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27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7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7">
        <v>4</v>
      </c>
      <c r="B8" s="39" t="s">
        <v>8</v>
      </c>
      <c r="C8" s="39"/>
      <c r="D8" s="39"/>
      <c r="E8" s="39"/>
      <c r="F8" s="39"/>
      <c r="G8" s="27" t="s">
        <v>9</v>
      </c>
      <c r="H8" s="5">
        <v>4324.0600000000004</v>
      </c>
    </row>
    <row r="9" spans="1:8" x14ac:dyDescent="0.25">
      <c r="A9" s="27">
        <v>5</v>
      </c>
      <c r="B9" s="39" t="s">
        <v>10</v>
      </c>
      <c r="C9" s="39"/>
      <c r="D9" s="39"/>
      <c r="E9" s="39"/>
      <c r="F9" s="39"/>
      <c r="G9" s="27" t="s">
        <v>9</v>
      </c>
      <c r="H9" s="5">
        <v>385830.62</v>
      </c>
    </row>
    <row r="10" spans="1:8" x14ac:dyDescent="0.25">
      <c r="A10" s="27">
        <v>6</v>
      </c>
      <c r="B10" s="39" t="s">
        <v>11</v>
      </c>
      <c r="C10" s="39"/>
      <c r="D10" s="39"/>
      <c r="E10" s="39"/>
      <c r="F10" s="39"/>
      <c r="G10" s="27" t="s">
        <v>9</v>
      </c>
      <c r="H10" s="5">
        <v>390154.68</v>
      </c>
    </row>
    <row r="11" spans="1:8" x14ac:dyDescent="0.25">
      <c r="A11" s="27">
        <v>7</v>
      </c>
      <c r="B11" s="39" t="s">
        <v>12</v>
      </c>
      <c r="C11" s="39"/>
      <c r="D11" s="39"/>
      <c r="E11" s="39"/>
      <c r="F11" s="39"/>
      <c r="G11" s="27" t="s">
        <v>9</v>
      </c>
      <c r="H11" s="6">
        <v>1186208.02</v>
      </c>
    </row>
    <row r="12" spans="1:8" x14ac:dyDescent="0.25">
      <c r="A12" s="27">
        <v>8</v>
      </c>
      <c r="B12" s="44" t="s">
        <v>13</v>
      </c>
      <c r="C12" s="44"/>
      <c r="D12" s="44"/>
      <c r="E12" s="44"/>
      <c r="F12" s="44"/>
      <c r="G12" s="27" t="s">
        <v>9</v>
      </c>
      <c r="H12" s="6">
        <v>1186208.02</v>
      </c>
    </row>
    <row r="13" spans="1:8" x14ac:dyDescent="0.25">
      <c r="A13" s="27">
        <v>9</v>
      </c>
      <c r="B13" s="44" t="s">
        <v>14</v>
      </c>
      <c r="C13" s="44"/>
      <c r="D13" s="44"/>
      <c r="E13" s="44"/>
      <c r="F13" s="44"/>
      <c r="G13" s="27" t="s">
        <v>9</v>
      </c>
      <c r="H13" s="6">
        <v>0</v>
      </c>
    </row>
    <row r="14" spans="1:8" x14ac:dyDescent="0.25">
      <c r="A14" s="27">
        <v>10</v>
      </c>
      <c r="B14" s="44" t="s">
        <v>15</v>
      </c>
      <c r="C14" s="44"/>
      <c r="D14" s="44"/>
      <c r="E14" s="44"/>
      <c r="F14" s="44"/>
      <c r="G14" s="27" t="s">
        <v>9</v>
      </c>
      <c r="H14" s="6">
        <v>0</v>
      </c>
    </row>
    <row r="15" spans="1:8" x14ac:dyDescent="0.25">
      <c r="A15" s="27">
        <v>11</v>
      </c>
      <c r="B15" s="44" t="s">
        <v>16</v>
      </c>
      <c r="C15" s="44"/>
      <c r="D15" s="44"/>
      <c r="E15" s="44"/>
      <c r="F15" s="44"/>
      <c r="G15" s="27" t="s">
        <v>9</v>
      </c>
      <c r="H15" s="6">
        <v>1211947.83</v>
      </c>
    </row>
    <row r="16" spans="1:8" x14ac:dyDescent="0.25">
      <c r="A16" s="27">
        <v>12</v>
      </c>
      <c r="B16" s="44" t="s">
        <v>17</v>
      </c>
      <c r="C16" s="44"/>
      <c r="D16" s="44"/>
      <c r="E16" s="44"/>
      <c r="F16" s="44"/>
      <c r="G16" s="27" t="s">
        <v>9</v>
      </c>
      <c r="H16" s="6">
        <v>1200547.83</v>
      </c>
    </row>
    <row r="17" spans="1:8" x14ac:dyDescent="0.25">
      <c r="A17" s="27">
        <v>13</v>
      </c>
      <c r="B17" s="44" t="s">
        <v>18</v>
      </c>
      <c r="C17" s="44"/>
      <c r="D17" s="44"/>
      <c r="E17" s="44"/>
      <c r="F17" s="44"/>
      <c r="G17" s="27" t="s">
        <v>9</v>
      </c>
      <c r="H17" s="6">
        <v>0</v>
      </c>
    </row>
    <row r="18" spans="1:8" x14ac:dyDescent="0.25">
      <c r="A18" s="27">
        <v>14</v>
      </c>
      <c r="B18" s="44" t="s">
        <v>19</v>
      </c>
      <c r="C18" s="44"/>
      <c r="D18" s="44"/>
      <c r="E18" s="44"/>
      <c r="F18" s="44"/>
      <c r="G18" s="27" t="s">
        <v>9</v>
      </c>
      <c r="H18" s="6">
        <v>0</v>
      </c>
    </row>
    <row r="19" spans="1:8" x14ac:dyDescent="0.25">
      <c r="A19" s="27">
        <v>15</v>
      </c>
      <c r="B19" s="44" t="s">
        <v>20</v>
      </c>
      <c r="C19" s="44"/>
      <c r="D19" s="44"/>
      <c r="E19" s="44"/>
      <c r="F19" s="44"/>
      <c r="G19" s="27" t="s">
        <v>9</v>
      </c>
      <c r="H19" s="6">
        <v>11400</v>
      </c>
    </row>
    <row r="20" spans="1:8" x14ac:dyDescent="0.25">
      <c r="A20" s="27">
        <v>16</v>
      </c>
      <c r="B20" s="44" t="s">
        <v>21</v>
      </c>
      <c r="C20" s="44"/>
      <c r="D20" s="44"/>
      <c r="E20" s="44"/>
      <c r="F20" s="44"/>
      <c r="G20" s="27" t="s">
        <v>9</v>
      </c>
      <c r="H20" s="6">
        <v>0</v>
      </c>
    </row>
    <row r="21" spans="1:8" x14ac:dyDescent="0.25">
      <c r="A21" s="27">
        <v>17</v>
      </c>
      <c r="B21" s="44" t="s">
        <v>22</v>
      </c>
      <c r="C21" s="44"/>
      <c r="D21" s="44"/>
      <c r="E21" s="44"/>
      <c r="F21" s="44"/>
      <c r="G21" s="27" t="s">
        <v>9</v>
      </c>
      <c r="H21" s="6">
        <v>826117.21</v>
      </c>
    </row>
    <row r="22" spans="1:8" x14ac:dyDescent="0.25">
      <c r="A22" s="27">
        <v>18</v>
      </c>
      <c r="B22" s="44" t="s">
        <v>23</v>
      </c>
      <c r="C22" s="44"/>
      <c r="D22" s="44"/>
      <c r="E22" s="44"/>
      <c r="F22" s="44"/>
      <c r="G22" s="27" t="s">
        <v>9</v>
      </c>
      <c r="H22" s="6">
        <v>11245.7</v>
      </c>
    </row>
    <row r="23" spans="1:8" x14ac:dyDescent="0.25">
      <c r="A23" s="27">
        <v>19</v>
      </c>
      <c r="B23" s="44" t="s">
        <v>24</v>
      </c>
      <c r="C23" s="44"/>
      <c r="D23" s="44"/>
      <c r="E23" s="44"/>
      <c r="F23" s="44"/>
      <c r="G23" s="27" t="s">
        <v>9</v>
      </c>
      <c r="H23" s="6">
        <v>360090.72</v>
      </c>
    </row>
    <row r="24" spans="1:8" x14ac:dyDescent="0.25">
      <c r="A24" s="27">
        <v>20</v>
      </c>
      <c r="B24" s="44" t="s">
        <v>25</v>
      </c>
      <c r="C24" s="44"/>
      <c r="D24" s="44"/>
      <c r="E24" s="44"/>
      <c r="F24" s="44"/>
      <c r="G24" s="27" t="s">
        <v>9</v>
      </c>
      <c r="H24" s="6">
        <v>371336.42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25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541155.62</v>
      </c>
      <c r="E27" s="33" t="s">
        <v>39</v>
      </c>
      <c r="F27" s="33"/>
      <c r="G27" s="8" t="s">
        <v>40</v>
      </c>
      <c r="H27" s="18">
        <f>D27/$G$1</f>
        <v>121.90248803288844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39086.400000000001</v>
      </c>
      <c r="E28" s="33" t="s">
        <v>39</v>
      </c>
      <c r="F28" s="33"/>
      <c r="G28" s="8" t="s">
        <v>40</v>
      </c>
      <c r="H28" s="18">
        <f t="shared" ref="H28:H41" si="0">D28/$G$1</f>
        <v>8.8047305288055426</v>
      </c>
    </row>
    <row r="29" spans="1:8" x14ac:dyDescent="0.25">
      <c r="A29" s="12" t="s">
        <v>42</v>
      </c>
      <c r="B29" s="39" t="s">
        <v>37</v>
      </c>
      <c r="C29" s="39"/>
      <c r="D29" s="13">
        <v>37590.42</v>
      </c>
      <c r="E29" s="40" t="s">
        <v>39</v>
      </c>
      <c r="F29" s="40"/>
      <c r="G29" s="15" t="s">
        <v>40</v>
      </c>
      <c r="H29" s="18">
        <f t="shared" si="0"/>
        <v>8.4677411724953533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29299.05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9064.63+20697.58</f>
        <v>29762.21</v>
      </c>
      <c r="E31" s="33" t="s">
        <v>43</v>
      </c>
      <c r="F31" s="33"/>
      <c r="G31" s="15" t="s">
        <v>40</v>
      </c>
      <c r="H31" s="18">
        <f t="shared" si="0"/>
        <v>6.7043329391225992</v>
      </c>
    </row>
    <row r="32" spans="1:8" ht="15.75" customHeight="1" x14ac:dyDescent="0.25">
      <c r="A32" s="16" t="s">
        <v>51</v>
      </c>
      <c r="B32" s="32" t="s">
        <v>47</v>
      </c>
      <c r="C32" s="32"/>
      <c r="D32" s="17">
        <v>172939.83</v>
      </c>
      <c r="E32" s="33" t="s">
        <v>39</v>
      </c>
      <c r="F32" s="33"/>
      <c r="G32" s="15" t="s">
        <v>40</v>
      </c>
      <c r="H32" s="18">
        <f t="shared" si="0"/>
        <v>38.956992735259334</v>
      </c>
    </row>
    <row r="33" spans="1:8" ht="30" customHeight="1" x14ac:dyDescent="0.25">
      <c r="A33" s="16" t="s">
        <v>53</v>
      </c>
      <c r="B33" s="41" t="s">
        <v>49</v>
      </c>
      <c r="C33" s="42"/>
      <c r="D33" s="17">
        <v>2424.2399999999998</v>
      </c>
      <c r="E33" s="33" t="s">
        <v>50</v>
      </c>
      <c r="F33" s="33"/>
      <c r="G33" s="8" t="s">
        <v>40</v>
      </c>
      <c r="H33" s="18">
        <f t="shared" si="0"/>
        <v>0.54609224531170797</v>
      </c>
    </row>
    <row r="34" spans="1:8" ht="29.25" customHeight="1" x14ac:dyDescent="0.25">
      <c r="A34" s="16" t="s">
        <v>55</v>
      </c>
      <c r="B34" s="41" t="s">
        <v>52</v>
      </c>
      <c r="C34" s="42"/>
      <c r="D34" s="17">
        <v>9000</v>
      </c>
      <c r="E34" s="33" t="s">
        <v>50</v>
      </c>
      <c r="F34" s="33"/>
      <c r="G34" s="8" t="s">
        <v>40</v>
      </c>
      <c r="H34" s="18">
        <f t="shared" si="0"/>
        <v>2.0273694880892044</v>
      </c>
    </row>
    <row r="35" spans="1:8" x14ac:dyDescent="0.25">
      <c r="A35" s="12" t="s">
        <v>57</v>
      </c>
      <c r="B35" s="39" t="s">
        <v>134</v>
      </c>
      <c r="C35" s="39"/>
      <c r="D35" s="13">
        <v>2300</v>
      </c>
      <c r="E35" s="40" t="s">
        <v>39</v>
      </c>
      <c r="F35" s="40"/>
      <c r="G35" s="15" t="s">
        <v>40</v>
      </c>
      <c r="H35" s="18">
        <f t="shared" si="0"/>
        <v>0.51810553584501884</v>
      </c>
    </row>
    <row r="36" spans="1:8" x14ac:dyDescent="0.25">
      <c r="A36" s="12" t="s">
        <v>59</v>
      </c>
      <c r="B36" s="39" t="s">
        <v>54</v>
      </c>
      <c r="C36" s="39"/>
      <c r="D36" s="13">
        <v>2162.2800000000002</v>
      </c>
      <c r="E36" s="40" t="s">
        <v>39</v>
      </c>
      <c r="F36" s="40"/>
      <c r="G36" s="15" t="s">
        <v>40</v>
      </c>
      <c r="H36" s="18">
        <f t="shared" si="0"/>
        <v>0.487082277411725</v>
      </c>
    </row>
    <row r="37" spans="1:8" ht="37.5" customHeight="1" x14ac:dyDescent="0.25">
      <c r="A37" s="16" t="s">
        <v>60</v>
      </c>
      <c r="B37" s="41" t="s">
        <v>197</v>
      </c>
      <c r="C37" s="42"/>
      <c r="D37" s="17">
        <f>14342.63+2393.31+13849.09</f>
        <v>30585.03</v>
      </c>
      <c r="E37" s="33" t="s">
        <v>56</v>
      </c>
      <c r="F37" s="33"/>
      <c r="G37" s="8" t="s">
        <v>40</v>
      </c>
      <c r="H37" s="18">
        <f t="shared" si="0"/>
        <v>6.8896840682547724</v>
      </c>
    </row>
    <row r="38" spans="1:8" ht="42.75" customHeight="1" x14ac:dyDescent="0.25">
      <c r="A38" s="16" t="s">
        <v>62</v>
      </c>
      <c r="B38" s="41" t="s">
        <v>66</v>
      </c>
      <c r="C38" s="42"/>
      <c r="D38" s="17">
        <v>11737.8</v>
      </c>
      <c r="E38" s="33" t="s">
        <v>39</v>
      </c>
      <c r="F38" s="33"/>
      <c r="G38" s="8" t="s">
        <v>40</v>
      </c>
      <c r="H38" s="18">
        <f t="shared" si="0"/>
        <v>2.6440952863659399</v>
      </c>
    </row>
    <row r="39" spans="1:8" x14ac:dyDescent="0.25">
      <c r="A39" s="12" t="s">
        <v>64</v>
      </c>
      <c r="B39" s="39" t="s">
        <v>198</v>
      </c>
      <c r="C39" s="39"/>
      <c r="D39" s="13">
        <v>11664</v>
      </c>
      <c r="E39" s="40"/>
      <c r="F39" s="40"/>
      <c r="G39" s="15" t="s">
        <v>40</v>
      </c>
      <c r="H39" s="18">
        <f t="shared" si="0"/>
        <v>2.6274708565636087</v>
      </c>
    </row>
    <row r="40" spans="1:8" x14ac:dyDescent="0.25">
      <c r="A40" s="12" t="s">
        <v>118</v>
      </c>
      <c r="B40" s="39" t="s">
        <v>61</v>
      </c>
      <c r="C40" s="39"/>
      <c r="D40" s="13">
        <v>172.54</v>
      </c>
      <c r="E40" s="40"/>
      <c r="F40" s="40"/>
      <c r="G40" s="15" t="s">
        <v>40</v>
      </c>
      <c r="H40" s="18">
        <f t="shared" si="0"/>
        <v>3.8866925719434585E-2</v>
      </c>
    </row>
    <row r="41" spans="1:8" ht="27.75" customHeight="1" x14ac:dyDescent="0.25">
      <c r="A41" s="16" t="s">
        <v>119</v>
      </c>
      <c r="B41" s="50" t="s">
        <v>137</v>
      </c>
      <c r="C41" s="51"/>
      <c r="D41" s="17">
        <v>181.72</v>
      </c>
      <c r="E41" s="33"/>
      <c r="F41" s="33"/>
      <c r="G41" s="8" t="s">
        <v>40</v>
      </c>
      <c r="H41" s="18">
        <f t="shared" si="0"/>
        <v>4.0934842597285574E-2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10238.83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247204.06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257442.89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27539.45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292220.52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319759.96999999997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25">
        <v>32</v>
      </c>
      <c r="B55" s="38" t="s">
        <v>85</v>
      </c>
      <c r="C55" s="38"/>
      <c r="D55" s="25" t="s">
        <v>32</v>
      </c>
      <c r="E55" s="25" t="s">
        <v>86</v>
      </c>
      <c r="F55" s="25" t="s">
        <v>87</v>
      </c>
      <c r="G55" s="25" t="s">
        <v>88</v>
      </c>
      <c r="H55" s="25" t="s">
        <v>89</v>
      </c>
    </row>
    <row r="56" spans="1:8" x14ac:dyDescent="0.25">
      <c r="A56" s="27">
        <v>33</v>
      </c>
      <c r="B56" s="39" t="s">
        <v>32</v>
      </c>
      <c r="C56" s="39"/>
      <c r="D56" s="27" t="s">
        <v>90</v>
      </c>
      <c r="E56" s="27" t="s">
        <v>91</v>
      </c>
      <c r="F56" s="27" t="s">
        <v>92</v>
      </c>
      <c r="G56" s="27" t="s">
        <v>92</v>
      </c>
      <c r="H56" s="27" t="s">
        <v>92</v>
      </c>
    </row>
    <row r="57" spans="1:8" x14ac:dyDescent="0.25">
      <c r="A57" s="27">
        <v>34</v>
      </c>
      <c r="B57" s="39" t="s">
        <v>94</v>
      </c>
      <c r="C57" s="39"/>
      <c r="D57" s="27" t="s">
        <v>93</v>
      </c>
      <c r="E57" s="13">
        <v>752.4</v>
      </c>
      <c r="F57" s="13">
        <v>393.75</v>
      </c>
      <c r="G57" s="13">
        <v>8234.73</v>
      </c>
      <c r="H57" s="13">
        <v>5823.97</v>
      </c>
    </row>
    <row r="58" spans="1:8" x14ac:dyDescent="0.25">
      <c r="A58" s="27">
        <v>35</v>
      </c>
      <c r="B58" s="39" t="s">
        <v>95</v>
      </c>
      <c r="C58" s="39"/>
      <c r="D58" s="27" t="s">
        <v>9</v>
      </c>
      <c r="E58" s="13">
        <v>704905.18</v>
      </c>
      <c r="F58" s="13">
        <v>124768.44</v>
      </c>
      <c r="G58" s="13">
        <v>90057.91</v>
      </c>
      <c r="H58" s="13">
        <v>69077.66</v>
      </c>
    </row>
    <row r="59" spans="1:8" x14ac:dyDescent="0.25">
      <c r="A59" s="27">
        <v>36</v>
      </c>
      <c r="B59" s="39" t="s">
        <v>96</v>
      </c>
      <c r="C59" s="39"/>
      <c r="D59" s="27" t="s">
        <v>9</v>
      </c>
      <c r="E59" s="13">
        <v>680877.77</v>
      </c>
      <c r="F59" s="13">
        <v>111337.3</v>
      </c>
      <c r="G59" s="13">
        <v>88421.15</v>
      </c>
      <c r="H59" s="13">
        <v>63156.51</v>
      </c>
    </row>
    <row r="60" spans="1:8" x14ac:dyDescent="0.25">
      <c r="A60" s="27">
        <v>37</v>
      </c>
      <c r="B60" s="39" t="s">
        <v>97</v>
      </c>
      <c r="C60" s="39"/>
      <c r="D60" s="27" t="s">
        <v>9</v>
      </c>
      <c r="E60" s="13">
        <v>24027.41</v>
      </c>
      <c r="F60" s="13">
        <v>13431.14</v>
      </c>
      <c r="G60" s="13">
        <v>1636.76</v>
      </c>
      <c r="H60" s="13">
        <v>5921.15</v>
      </c>
    </row>
    <row r="61" spans="1:8" ht="48" customHeight="1" x14ac:dyDescent="0.25">
      <c r="A61" s="26">
        <v>38</v>
      </c>
      <c r="B61" s="38" t="s">
        <v>98</v>
      </c>
      <c r="C61" s="38"/>
      <c r="D61" s="26" t="s">
        <v>9</v>
      </c>
      <c r="E61" s="17">
        <v>841186.85</v>
      </c>
      <c r="F61" s="17">
        <v>20305.900000000001</v>
      </c>
      <c r="G61" s="17">
        <v>154538.35999999999</v>
      </c>
      <c r="H61" s="17">
        <v>265246.38</v>
      </c>
    </row>
    <row r="62" spans="1:8" ht="48" customHeight="1" x14ac:dyDescent="0.25">
      <c r="A62" s="26">
        <v>39</v>
      </c>
      <c r="B62" s="38" t="s">
        <v>99</v>
      </c>
      <c r="C62" s="38"/>
      <c r="D62" s="26" t="s">
        <v>9</v>
      </c>
      <c r="E62" s="17">
        <v>680877.77</v>
      </c>
      <c r="F62" s="17">
        <v>111337.3</v>
      </c>
      <c r="G62" s="17">
        <v>88421.15</v>
      </c>
      <c r="H62" s="17">
        <v>63156.51</v>
      </c>
    </row>
    <row r="63" spans="1:8" ht="48" customHeight="1" x14ac:dyDescent="0.25">
      <c r="A63" s="26">
        <v>40</v>
      </c>
      <c r="B63" s="38" t="s">
        <v>100</v>
      </c>
      <c r="C63" s="38"/>
      <c r="D63" s="26" t="s">
        <v>9</v>
      </c>
      <c r="E63" s="17">
        <v>160309.07999999999</v>
      </c>
      <c r="F63" s="17">
        <v>-91031.4</v>
      </c>
      <c r="G63" s="17">
        <v>66117.210000000006</v>
      </c>
      <c r="H63" s="17">
        <v>202089.87</v>
      </c>
    </row>
    <row r="64" spans="1:8" ht="48" customHeight="1" x14ac:dyDescent="0.25">
      <c r="A64" s="26">
        <v>41</v>
      </c>
      <c r="B64" s="38" t="s">
        <v>101</v>
      </c>
      <c r="C64" s="38"/>
      <c r="D64" s="26" t="s">
        <v>9</v>
      </c>
      <c r="E64" s="17">
        <v>0</v>
      </c>
      <c r="F64" s="17">
        <v>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A70:H70"/>
    <mergeCell ref="B71:F71"/>
    <mergeCell ref="B72:F72"/>
    <mergeCell ref="B73:F73"/>
    <mergeCell ref="A75:H75"/>
    <mergeCell ref="B64:C64"/>
    <mergeCell ref="A65:H65"/>
    <mergeCell ref="B66:F66"/>
    <mergeCell ref="B67:F67"/>
    <mergeCell ref="B68:F68"/>
    <mergeCell ref="B69:F69"/>
    <mergeCell ref="B58:C58"/>
    <mergeCell ref="B59:C59"/>
    <mergeCell ref="B60:C60"/>
    <mergeCell ref="B61:C61"/>
    <mergeCell ref="B62:C62"/>
    <mergeCell ref="B63:C63"/>
    <mergeCell ref="B52:F52"/>
    <mergeCell ref="B53:F53"/>
    <mergeCell ref="A54:H54"/>
    <mergeCell ref="B55:C55"/>
    <mergeCell ref="B56:C56"/>
    <mergeCell ref="B57:C57"/>
    <mergeCell ref="B46:F46"/>
    <mergeCell ref="A47:H47"/>
    <mergeCell ref="B48:F48"/>
    <mergeCell ref="B49:F49"/>
    <mergeCell ref="B50:F50"/>
    <mergeCell ref="B51:F51"/>
    <mergeCell ref="B41:C41"/>
    <mergeCell ref="E41:F41"/>
    <mergeCell ref="A42:H42"/>
    <mergeCell ref="B43:F43"/>
    <mergeCell ref="B44:F44"/>
    <mergeCell ref="B45:F45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activeCell="A42" sqref="A42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31</v>
      </c>
    </row>
    <row r="3" spans="1:8" x14ac:dyDescent="0.25">
      <c r="A3" s="1" t="s">
        <v>0</v>
      </c>
      <c r="B3" s="47" t="s">
        <v>1</v>
      </c>
      <c r="C3" s="48"/>
      <c r="D3" s="48"/>
      <c r="E3" s="48"/>
      <c r="F3" s="49"/>
      <c r="G3" s="1" t="s">
        <v>2</v>
      </c>
      <c r="H3" s="1" t="s">
        <v>3</v>
      </c>
    </row>
    <row r="4" spans="1:8" x14ac:dyDescent="0.25">
      <c r="A4" s="2">
        <v>1</v>
      </c>
      <c r="B4" s="39" t="s">
        <v>4</v>
      </c>
      <c r="C4" s="39"/>
      <c r="D4" s="39"/>
      <c r="E4" s="39"/>
      <c r="F4" s="39"/>
      <c r="G4" s="39"/>
      <c r="H4" s="3">
        <v>42452</v>
      </c>
    </row>
    <row r="5" spans="1:8" x14ac:dyDescent="0.25">
      <c r="A5" s="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">
        <v>4</v>
      </c>
      <c r="B8" s="39" t="s">
        <v>8</v>
      </c>
      <c r="C8" s="39"/>
      <c r="D8" s="39"/>
      <c r="E8" s="39"/>
      <c r="F8" s="39"/>
      <c r="G8" s="2" t="s">
        <v>9</v>
      </c>
      <c r="H8" s="5">
        <v>19875.59</v>
      </c>
    </row>
    <row r="9" spans="1:8" x14ac:dyDescent="0.25">
      <c r="A9" s="2">
        <v>5</v>
      </c>
      <c r="B9" s="39" t="s">
        <v>10</v>
      </c>
      <c r="C9" s="39"/>
      <c r="D9" s="39"/>
      <c r="E9" s="39"/>
      <c r="F9" s="39"/>
      <c r="G9" s="2" t="s">
        <v>9</v>
      </c>
      <c r="H9" s="5">
        <v>99703.94</v>
      </c>
    </row>
    <row r="10" spans="1:8" x14ac:dyDescent="0.25">
      <c r="A10" s="2">
        <v>6</v>
      </c>
      <c r="B10" s="39" t="s">
        <v>11</v>
      </c>
      <c r="C10" s="39"/>
      <c r="D10" s="39"/>
      <c r="E10" s="39"/>
      <c r="F10" s="39"/>
      <c r="G10" s="2" t="s">
        <v>9</v>
      </c>
      <c r="H10" s="5">
        <v>119579.53</v>
      </c>
    </row>
    <row r="11" spans="1:8" x14ac:dyDescent="0.25">
      <c r="A11" s="2">
        <v>7</v>
      </c>
      <c r="B11" s="39" t="s">
        <v>12</v>
      </c>
      <c r="C11" s="39"/>
      <c r="D11" s="39"/>
      <c r="E11" s="39"/>
      <c r="F11" s="39"/>
      <c r="G11" s="2" t="s">
        <v>9</v>
      </c>
      <c r="H11" s="6">
        <v>669949.97</v>
      </c>
    </row>
    <row r="12" spans="1:8" x14ac:dyDescent="0.25">
      <c r="A12" s="2">
        <v>8</v>
      </c>
      <c r="B12" s="44" t="s">
        <v>13</v>
      </c>
      <c r="C12" s="44"/>
      <c r="D12" s="44"/>
      <c r="E12" s="44"/>
      <c r="F12" s="44"/>
      <c r="G12" s="2" t="s">
        <v>9</v>
      </c>
      <c r="H12" s="6">
        <v>619962.07999999996</v>
      </c>
    </row>
    <row r="13" spans="1:8" x14ac:dyDescent="0.25">
      <c r="A13" s="2">
        <v>9</v>
      </c>
      <c r="B13" s="44" t="s">
        <v>14</v>
      </c>
      <c r="C13" s="44"/>
      <c r="D13" s="44"/>
      <c r="E13" s="44"/>
      <c r="F13" s="44"/>
      <c r="G13" s="2" t="s">
        <v>9</v>
      </c>
      <c r="H13" s="6">
        <v>49987.89</v>
      </c>
    </row>
    <row r="14" spans="1:8" x14ac:dyDescent="0.25">
      <c r="A14" s="2">
        <v>10</v>
      </c>
      <c r="B14" s="44" t="s">
        <v>15</v>
      </c>
      <c r="C14" s="44"/>
      <c r="D14" s="44"/>
      <c r="E14" s="44"/>
      <c r="F14" s="44"/>
      <c r="G14" s="2" t="s">
        <v>9</v>
      </c>
      <c r="H14" s="6">
        <v>0</v>
      </c>
    </row>
    <row r="15" spans="1:8" x14ac:dyDescent="0.25">
      <c r="A15" s="2">
        <v>11</v>
      </c>
      <c r="B15" s="44" t="s">
        <v>16</v>
      </c>
      <c r="C15" s="44"/>
      <c r="D15" s="44"/>
      <c r="E15" s="44"/>
      <c r="F15" s="44"/>
      <c r="G15" s="2" t="s">
        <v>9</v>
      </c>
      <c r="H15" s="6">
        <v>635811.53</v>
      </c>
    </row>
    <row r="16" spans="1:8" x14ac:dyDescent="0.25">
      <c r="A16" s="2">
        <v>12</v>
      </c>
      <c r="B16" s="44" t="s">
        <v>17</v>
      </c>
      <c r="C16" s="44"/>
      <c r="D16" s="44"/>
      <c r="E16" s="44"/>
      <c r="F16" s="44"/>
      <c r="G16" s="2" t="s">
        <v>9</v>
      </c>
      <c r="H16" s="6">
        <v>600532.53</v>
      </c>
    </row>
    <row r="17" spans="1:8" x14ac:dyDescent="0.25">
      <c r="A17" s="2">
        <v>13</v>
      </c>
      <c r="B17" s="44" t="s">
        <v>18</v>
      </c>
      <c r="C17" s="44"/>
      <c r="D17" s="44"/>
      <c r="E17" s="44"/>
      <c r="F17" s="44"/>
      <c r="G17" s="2" t="s">
        <v>9</v>
      </c>
      <c r="H17" s="6">
        <v>0</v>
      </c>
    </row>
    <row r="18" spans="1:8" x14ac:dyDescent="0.25">
      <c r="A18" s="2">
        <v>14</v>
      </c>
      <c r="B18" s="44" t="s">
        <v>19</v>
      </c>
      <c r="C18" s="44"/>
      <c r="D18" s="44"/>
      <c r="E18" s="44"/>
      <c r="F18" s="44"/>
      <c r="G18" s="2" t="s">
        <v>9</v>
      </c>
      <c r="H18" s="6">
        <v>0</v>
      </c>
    </row>
    <row r="19" spans="1:8" x14ac:dyDescent="0.25">
      <c r="A19" s="2">
        <v>15</v>
      </c>
      <c r="B19" s="44" t="s">
        <v>20</v>
      </c>
      <c r="C19" s="44"/>
      <c r="D19" s="44"/>
      <c r="E19" s="44"/>
      <c r="F19" s="44"/>
      <c r="G19" s="2" t="s">
        <v>9</v>
      </c>
      <c r="H19" s="6">
        <v>35279</v>
      </c>
    </row>
    <row r="20" spans="1:8" x14ac:dyDescent="0.25">
      <c r="A20" s="2">
        <v>16</v>
      </c>
      <c r="B20" s="44" t="s">
        <v>21</v>
      </c>
      <c r="C20" s="44"/>
      <c r="D20" s="44"/>
      <c r="E20" s="44"/>
      <c r="F20" s="44"/>
      <c r="G20" s="2" t="s">
        <v>9</v>
      </c>
      <c r="H20" s="6">
        <v>0</v>
      </c>
    </row>
    <row r="21" spans="1:8" x14ac:dyDescent="0.25">
      <c r="A21" s="2">
        <v>17</v>
      </c>
      <c r="B21" s="44" t="s">
        <v>22</v>
      </c>
      <c r="C21" s="44"/>
      <c r="D21" s="44"/>
      <c r="E21" s="44"/>
      <c r="F21" s="44"/>
      <c r="G21" s="2" t="s">
        <v>9</v>
      </c>
      <c r="H21" s="6">
        <v>536107.59</v>
      </c>
    </row>
    <row r="22" spans="1:8" x14ac:dyDescent="0.25">
      <c r="A22" s="2">
        <v>18</v>
      </c>
      <c r="B22" s="44" t="s">
        <v>23</v>
      </c>
      <c r="C22" s="44"/>
      <c r="D22" s="44"/>
      <c r="E22" s="44"/>
      <c r="F22" s="44"/>
      <c r="G22" s="2" t="s">
        <v>9</v>
      </c>
      <c r="H22" s="6">
        <v>11643.15</v>
      </c>
    </row>
    <row r="23" spans="1:8" x14ac:dyDescent="0.25">
      <c r="A23" s="2">
        <v>19</v>
      </c>
      <c r="B23" s="44" t="s">
        <v>24</v>
      </c>
      <c r="C23" s="44"/>
      <c r="D23" s="44"/>
      <c r="E23" s="44"/>
      <c r="F23" s="44"/>
      <c r="G23" s="2" t="s">
        <v>9</v>
      </c>
      <c r="H23" s="6">
        <v>133842.45000000001</v>
      </c>
    </row>
    <row r="24" spans="1:8" x14ac:dyDescent="0.25">
      <c r="A24" s="2">
        <v>20</v>
      </c>
      <c r="B24" s="44" t="s">
        <v>25</v>
      </c>
      <c r="C24" s="44"/>
      <c r="D24" s="44"/>
      <c r="E24" s="44"/>
      <c r="F24" s="44"/>
      <c r="G24" s="2" t="s">
        <v>9</v>
      </c>
      <c r="H24" s="6">
        <v>145485.6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237687.65</v>
      </c>
      <c r="E27" s="33" t="s">
        <v>39</v>
      </c>
      <c r="F27" s="33"/>
      <c r="G27" s="8" t="s">
        <v>40</v>
      </c>
      <c r="H27" s="18">
        <f t="shared" ref="H27:H41" si="0">D27/2734.06</f>
        <v>86.935784145190667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23274.55</v>
      </c>
      <c r="E28" s="33" t="s">
        <v>39</v>
      </c>
      <c r="F28" s="33"/>
      <c r="G28" s="8" t="s">
        <v>40</v>
      </c>
      <c r="H28" s="18">
        <f t="shared" si="0"/>
        <v>8.5128161049867224</v>
      </c>
    </row>
    <row r="29" spans="1:8" x14ac:dyDescent="0.25">
      <c r="A29" s="12" t="s">
        <v>42</v>
      </c>
      <c r="B29" s="39" t="s">
        <v>37</v>
      </c>
      <c r="C29" s="39"/>
      <c r="D29" s="13">
        <v>10427.27</v>
      </c>
      <c r="E29" s="40" t="s">
        <v>39</v>
      </c>
      <c r="F29" s="40"/>
      <c r="G29" s="15" t="s">
        <v>40</v>
      </c>
      <c r="H29" s="6">
        <f t="shared" si="0"/>
        <v>3.8138409544779561</v>
      </c>
    </row>
    <row r="30" spans="1:8" x14ac:dyDescent="0.25">
      <c r="A30" s="12" t="s">
        <v>46</v>
      </c>
      <c r="B30" s="39" t="s">
        <v>44</v>
      </c>
      <c r="C30" s="39"/>
      <c r="D30" s="13">
        <v>18044.8</v>
      </c>
      <c r="E30" s="40" t="s">
        <v>39</v>
      </c>
      <c r="F30" s="40"/>
      <c r="G30" s="15" t="s">
        <v>40</v>
      </c>
      <c r="H30" s="6">
        <f t="shared" si="0"/>
        <v>6.6000014630256834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12949.45+11693.44</f>
        <v>24642.89</v>
      </c>
      <c r="E31" s="33" t="s">
        <v>43</v>
      </c>
      <c r="F31" s="33"/>
      <c r="G31" s="15" t="s">
        <v>40</v>
      </c>
      <c r="H31" s="6">
        <f t="shared" si="0"/>
        <v>9.0132952458980409</v>
      </c>
    </row>
    <row r="32" spans="1:8" x14ac:dyDescent="0.25">
      <c r="A32" s="12" t="s">
        <v>51</v>
      </c>
      <c r="B32" s="39" t="s">
        <v>47</v>
      </c>
      <c r="C32" s="39"/>
      <c r="D32" s="13">
        <v>73920</v>
      </c>
      <c r="E32" s="40" t="s">
        <v>39</v>
      </c>
      <c r="F32" s="40"/>
      <c r="G32" s="15" t="s">
        <v>40</v>
      </c>
      <c r="H32" s="6">
        <f t="shared" si="0"/>
        <v>27.036714629525321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1212.1199999999999</v>
      </c>
      <c r="E33" s="33" t="s">
        <v>50</v>
      </c>
      <c r="F33" s="33"/>
      <c r="G33" s="8" t="s">
        <v>40</v>
      </c>
      <c r="H33" s="18">
        <f t="shared" si="0"/>
        <v>0.44334067284551176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4500</v>
      </c>
      <c r="E34" s="33" t="s">
        <v>50</v>
      </c>
      <c r="F34" s="33"/>
      <c r="G34" s="8" t="s">
        <v>40</v>
      </c>
      <c r="H34" s="18">
        <f t="shared" si="0"/>
        <v>1.6459038938428565</v>
      </c>
    </row>
    <row r="35" spans="1:8" x14ac:dyDescent="0.25">
      <c r="A35" s="12" t="s">
        <v>57</v>
      </c>
      <c r="B35" s="39" t="s">
        <v>54</v>
      </c>
      <c r="C35" s="39"/>
      <c r="D35" s="13">
        <v>4200</v>
      </c>
      <c r="E35" s="40" t="s">
        <v>39</v>
      </c>
      <c r="F35" s="40"/>
      <c r="G35" s="15" t="s">
        <v>40</v>
      </c>
      <c r="H35" s="6">
        <f t="shared" si="0"/>
        <v>1.5361769675866661</v>
      </c>
    </row>
    <row r="36" spans="1:8" ht="59.25" customHeight="1" x14ac:dyDescent="0.25">
      <c r="A36" s="16" t="s">
        <v>59</v>
      </c>
      <c r="B36" s="41" t="s">
        <v>115</v>
      </c>
      <c r="C36" s="42"/>
      <c r="D36" s="17">
        <f>458.79+4228.95+16339.02+495.49</f>
        <v>21522.250000000004</v>
      </c>
      <c r="E36" s="33" t="s">
        <v>56</v>
      </c>
      <c r="F36" s="33"/>
      <c r="G36" s="8" t="s">
        <v>40</v>
      </c>
      <c r="H36" s="18">
        <f t="shared" si="0"/>
        <v>7.8719011287243159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9200</v>
      </c>
      <c r="E37" s="33" t="s">
        <v>39</v>
      </c>
      <c r="F37" s="33"/>
      <c r="G37" s="8" t="s">
        <v>40</v>
      </c>
      <c r="H37" s="18">
        <f t="shared" si="0"/>
        <v>3.3649590718565063</v>
      </c>
    </row>
    <row r="38" spans="1:8" ht="42.75" customHeight="1" x14ac:dyDescent="0.25">
      <c r="A38" s="16" t="s">
        <v>62</v>
      </c>
      <c r="B38" s="32" t="s">
        <v>66</v>
      </c>
      <c r="C38" s="32"/>
      <c r="D38" s="17">
        <f>22800+10000</f>
        <v>32800</v>
      </c>
      <c r="E38" s="33" t="s">
        <v>39</v>
      </c>
      <c r="F38" s="33"/>
      <c r="G38" s="8" t="s">
        <v>40</v>
      </c>
      <c r="H38" s="18">
        <f t="shared" si="0"/>
        <v>11.996810604010154</v>
      </c>
    </row>
    <row r="39" spans="1:8" x14ac:dyDescent="0.25">
      <c r="A39" s="12" t="s">
        <v>64</v>
      </c>
      <c r="B39" s="39" t="s">
        <v>61</v>
      </c>
      <c r="C39" s="39"/>
      <c r="D39" s="13">
        <v>230.06</v>
      </c>
      <c r="E39" s="40"/>
      <c r="F39" s="40"/>
      <c r="G39" s="15" t="s">
        <v>40</v>
      </c>
      <c r="H39" s="6">
        <f t="shared" si="0"/>
        <v>8.4145922181663904E-2</v>
      </c>
    </row>
    <row r="40" spans="1:8" x14ac:dyDescent="0.25">
      <c r="A40" s="12" t="s">
        <v>118</v>
      </c>
      <c r="B40" s="39" t="s">
        <v>63</v>
      </c>
      <c r="C40" s="39"/>
      <c r="D40" s="13">
        <v>28000</v>
      </c>
      <c r="E40" s="40"/>
      <c r="F40" s="40"/>
      <c r="G40" s="15" t="s">
        <v>40</v>
      </c>
      <c r="H40" s="6">
        <f t="shared" si="0"/>
        <v>10.241179783911107</v>
      </c>
    </row>
    <row r="41" spans="1:8" x14ac:dyDescent="0.25">
      <c r="A41" s="12" t="s">
        <v>119</v>
      </c>
      <c r="B41" s="39" t="s">
        <v>65</v>
      </c>
      <c r="C41" s="39"/>
      <c r="D41" s="13">
        <v>22704.5</v>
      </c>
      <c r="E41" s="40"/>
      <c r="F41" s="40"/>
      <c r="G41" s="15" t="s">
        <v>40</v>
      </c>
      <c r="H41" s="6">
        <f t="shared" si="0"/>
        <v>8.3043166572789193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12462.84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31391.01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43853.85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33949.449999999997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7170.72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41120.17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11">
        <v>32</v>
      </c>
      <c r="B55" s="38" t="s">
        <v>85</v>
      </c>
      <c r="C55" s="38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39" t="s">
        <v>32</v>
      </c>
      <c r="C56" s="39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39" t="s">
        <v>94</v>
      </c>
      <c r="C57" s="39"/>
      <c r="D57" s="2" t="s">
        <v>93</v>
      </c>
      <c r="E57" s="2" t="s">
        <v>90</v>
      </c>
      <c r="F57" s="2" t="s">
        <v>90</v>
      </c>
      <c r="G57" s="13">
        <v>4646.51</v>
      </c>
      <c r="H57" s="13">
        <v>4286.54</v>
      </c>
    </row>
    <row r="58" spans="1:8" x14ac:dyDescent="0.25">
      <c r="A58" s="2">
        <v>35</v>
      </c>
      <c r="B58" s="39" t="s">
        <v>95</v>
      </c>
      <c r="C58" s="39"/>
      <c r="D58" s="2" t="s">
        <v>9</v>
      </c>
      <c r="E58" s="2" t="s">
        <v>90</v>
      </c>
      <c r="F58" s="2" t="s">
        <v>90</v>
      </c>
      <c r="G58" s="13">
        <v>49266.81</v>
      </c>
      <c r="H58" s="13">
        <v>50734.16</v>
      </c>
    </row>
    <row r="59" spans="1:8" x14ac:dyDescent="0.25">
      <c r="A59" s="2">
        <v>36</v>
      </c>
      <c r="B59" s="39" t="s">
        <v>96</v>
      </c>
      <c r="C59" s="39"/>
      <c r="D59" s="2" t="s">
        <v>9</v>
      </c>
      <c r="E59" s="2" t="s">
        <v>90</v>
      </c>
      <c r="F59" s="2" t="s">
        <v>90</v>
      </c>
      <c r="G59" s="13">
        <v>52269.8</v>
      </c>
      <c r="H59" s="13">
        <v>52269.8</v>
      </c>
    </row>
    <row r="60" spans="1:8" x14ac:dyDescent="0.25">
      <c r="A60" s="2">
        <v>37</v>
      </c>
      <c r="B60" s="39" t="s">
        <v>97</v>
      </c>
      <c r="C60" s="39"/>
      <c r="D60" s="2" t="s">
        <v>9</v>
      </c>
      <c r="E60" s="2" t="s">
        <v>90</v>
      </c>
      <c r="F60" s="2" t="s">
        <v>90</v>
      </c>
      <c r="G60" s="13">
        <v>-3002.99</v>
      </c>
      <c r="H60" s="13">
        <v>-1535.64</v>
      </c>
    </row>
    <row r="61" spans="1:8" ht="48" customHeight="1" x14ac:dyDescent="0.25">
      <c r="A61" s="19">
        <v>38</v>
      </c>
      <c r="B61" s="38" t="s">
        <v>98</v>
      </c>
      <c r="C61" s="38"/>
      <c r="D61" s="19" t="s">
        <v>9</v>
      </c>
      <c r="E61" s="19" t="s">
        <v>90</v>
      </c>
      <c r="F61" s="19" t="s">
        <v>90</v>
      </c>
      <c r="G61" s="17">
        <v>20778.080000000002</v>
      </c>
      <c r="H61" s="17">
        <v>15921.77</v>
      </c>
    </row>
    <row r="62" spans="1:8" ht="48" customHeight="1" x14ac:dyDescent="0.25">
      <c r="A62" s="19">
        <v>39</v>
      </c>
      <c r="B62" s="38" t="s">
        <v>99</v>
      </c>
      <c r="C62" s="38"/>
      <c r="D62" s="19" t="s">
        <v>9</v>
      </c>
      <c r="E62" s="19" t="s">
        <v>90</v>
      </c>
      <c r="F62" s="19" t="s">
        <v>90</v>
      </c>
      <c r="G62" s="17">
        <v>52269.8</v>
      </c>
      <c r="H62" s="17">
        <v>52569.8</v>
      </c>
    </row>
    <row r="63" spans="1:8" ht="48" customHeight="1" x14ac:dyDescent="0.25">
      <c r="A63" s="19">
        <v>40</v>
      </c>
      <c r="B63" s="38" t="s">
        <v>100</v>
      </c>
      <c r="C63" s="38"/>
      <c r="D63" s="19" t="s">
        <v>9</v>
      </c>
      <c r="E63" s="19" t="s">
        <v>90</v>
      </c>
      <c r="F63" s="19" t="s">
        <v>90</v>
      </c>
      <c r="G63" s="17">
        <v>-31491.72</v>
      </c>
      <c r="H63" s="17">
        <v>-36648.03</v>
      </c>
    </row>
    <row r="64" spans="1:8" ht="48" customHeight="1" x14ac:dyDescent="0.25">
      <c r="A64" s="19">
        <v>41</v>
      </c>
      <c r="B64" s="38" t="s">
        <v>101</v>
      </c>
      <c r="C64" s="38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9:F19"/>
    <mergeCell ref="B20:F20"/>
    <mergeCell ref="B9:F9"/>
    <mergeCell ref="B10:F10"/>
    <mergeCell ref="B11:F11"/>
    <mergeCell ref="B12:F12"/>
    <mergeCell ref="B13:F13"/>
    <mergeCell ref="B14:F14"/>
    <mergeCell ref="A1:B1"/>
    <mergeCell ref="B15:F15"/>
    <mergeCell ref="B16:F16"/>
    <mergeCell ref="B17:F17"/>
    <mergeCell ref="B18:F18"/>
    <mergeCell ref="B3:F3"/>
    <mergeCell ref="B4:G4"/>
    <mergeCell ref="B5:G5"/>
    <mergeCell ref="B6:G6"/>
    <mergeCell ref="A7:H7"/>
    <mergeCell ref="B8:F8"/>
    <mergeCell ref="B21:F21"/>
    <mergeCell ref="B22:F22"/>
    <mergeCell ref="B23:F23"/>
    <mergeCell ref="B24:F24"/>
    <mergeCell ref="A25:H25"/>
    <mergeCell ref="E26:F26"/>
    <mergeCell ref="B26:C26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50:F50"/>
    <mergeCell ref="B40:C40"/>
    <mergeCell ref="E40:F40"/>
    <mergeCell ref="B41:C41"/>
    <mergeCell ref="E41:F41"/>
    <mergeCell ref="A42:H42"/>
    <mergeCell ref="B44:F44"/>
    <mergeCell ref="B43:F43"/>
    <mergeCell ref="B45:F45"/>
    <mergeCell ref="B46:F46"/>
    <mergeCell ref="A47:H47"/>
    <mergeCell ref="B48:F48"/>
    <mergeCell ref="B49:F49"/>
    <mergeCell ref="B51:F51"/>
    <mergeCell ref="B52:F52"/>
    <mergeCell ref="B53:F53"/>
    <mergeCell ref="A54:H54"/>
    <mergeCell ref="B55:C55"/>
    <mergeCell ref="B67:F67"/>
    <mergeCell ref="B56:C56"/>
    <mergeCell ref="B57:C57"/>
    <mergeCell ref="B58:C58"/>
    <mergeCell ref="B59:C59"/>
    <mergeCell ref="B60:C60"/>
    <mergeCell ref="B61:C61"/>
    <mergeCell ref="A75:H75"/>
    <mergeCell ref="B27:C27"/>
    <mergeCell ref="E27:F27"/>
    <mergeCell ref="B28:C28"/>
    <mergeCell ref="E28:F28"/>
    <mergeCell ref="B68:F68"/>
    <mergeCell ref="B69:F69"/>
    <mergeCell ref="A70:H70"/>
    <mergeCell ref="B71:F71"/>
    <mergeCell ref="B72:F72"/>
    <mergeCell ref="B73:F73"/>
    <mergeCell ref="B62:C62"/>
    <mergeCell ref="B63:C63"/>
    <mergeCell ref="B64:C64"/>
    <mergeCell ref="A65:H65"/>
    <mergeCell ref="B66:F6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123</v>
      </c>
    </row>
    <row r="3" spans="1:8" x14ac:dyDescent="0.25">
      <c r="A3" s="1" t="s">
        <v>0</v>
      </c>
      <c r="B3" s="47" t="s">
        <v>1</v>
      </c>
      <c r="C3" s="48"/>
      <c r="D3" s="48"/>
      <c r="E3" s="48"/>
      <c r="F3" s="49"/>
      <c r="G3" s="1" t="s">
        <v>2</v>
      </c>
      <c r="H3" s="1" t="s">
        <v>3</v>
      </c>
    </row>
    <row r="4" spans="1:8" x14ac:dyDescent="0.25">
      <c r="A4" s="2">
        <v>1</v>
      </c>
      <c r="B4" s="39" t="s">
        <v>4</v>
      </c>
      <c r="C4" s="39"/>
      <c r="D4" s="39"/>
      <c r="E4" s="39"/>
      <c r="F4" s="39"/>
      <c r="G4" s="39"/>
      <c r="H4" s="3">
        <v>42452</v>
      </c>
    </row>
    <row r="5" spans="1:8" x14ac:dyDescent="0.25">
      <c r="A5" s="2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2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2">
        <v>4</v>
      </c>
      <c r="B8" s="39" t="s">
        <v>8</v>
      </c>
      <c r="C8" s="39"/>
      <c r="D8" s="39"/>
      <c r="E8" s="39"/>
      <c r="F8" s="39"/>
      <c r="G8" s="2" t="s">
        <v>9</v>
      </c>
      <c r="H8" s="5">
        <v>5611.31</v>
      </c>
    </row>
    <row r="9" spans="1:8" x14ac:dyDescent="0.25">
      <c r="A9" s="2">
        <v>5</v>
      </c>
      <c r="B9" s="39" t="s">
        <v>10</v>
      </c>
      <c r="C9" s="39"/>
      <c r="D9" s="39"/>
      <c r="E9" s="39"/>
      <c r="F9" s="39"/>
      <c r="G9" s="2" t="s">
        <v>9</v>
      </c>
      <c r="H9" s="5">
        <v>215077.73</v>
      </c>
    </row>
    <row r="10" spans="1:8" x14ac:dyDescent="0.25">
      <c r="A10" s="2">
        <v>6</v>
      </c>
      <c r="B10" s="39" t="s">
        <v>11</v>
      </c>
      <c r="C10" s="39"/>
      <c r="D10" s="39"/>
      <c r="E10" s="39"/>
      <c r="F10" s="39"/>
      <c r="G10" s="2" t="s">
        <v>9</v>
      </c>
      <c r="H10" s="5">
        <v>220689.04</v>
      </c>
    </row>
    <row r="11" spans="1:8" x14ac:dyDescent="0.25">
      <c r="A11" s="2">
        <v>7</v>
      </c>
      <c r="B11" s="39" t="s">
        <v>12</v>
      </c>
      <c r="C11" s="39"/>
      <c r="D11" s="39"/>
      <c r="E11" s="39"/>
      <c r="F11" s="39"/>
      <c r="G11" s="2" t="s">
        <v>9</v>
      </c>
      <c r="H11" s="6">
        <v>1320413.18</v>
      </c>
    </row>
    <row r="12" spans="1:8" x14ac:dyDescent="0.25">
      <c r="A12" s="2">
        <v>8</v>
      </c>
      <c r="B12" s="44" t="s">
        <v>13</v>
      </c>
      <c r="C12" s="44"/>
      <c r="D12" s="44"/>
      <c r="E12" s="44"/>
      <c r="F12" s="44"/>
      <c r="G12" s="2" t="s">
        <v>9</v>
      </c>
      <c r="H12" s="6">
        <v>397930.61</v>
      </c>
    </row>
    <row r="13" spans="1:8" x14ac:dyDescent="0.25">
      <c r="A13" s="2">
        <v>9</v>
      </c>
      <c r="B13" s="44" t="s">
        <v>14</v>
      </c>
      <c r="C13" s="44"/>
      <c r="D13" s="44"/>
      <c r="E13" s="44"/>
      <c r="F13" s="44"/>
      <c r="G13" s="2" t="s">
        <v>9</v>
      </c>
      <c r="H13" s="6">
        <v>922482.57</v>
      </c>
    </row>
    <row r="14" spans="1:8" x14ac:dyDescent="0.25">
      <c r="A14" s="2">
        <v>10</v>
      </c>
      <c r="B14" s="44" t="s">
        <v>15</v>
      </c>
      <c r="C14" s="44"/>
      <c r="D14" s="44"/>
      <c r="E14" s="44"/>
      <c r="F14" s="44"/>
      <c r="G14" s="2" t="s">
        <v>9</v>
      </c>
      <c r="H14" s="6">
        <v>0</v>
      </c>
    </row>
    <row r="15" spans="1:8" x14ac:dyDescent="0.25">
      <c r="A15" s="2">
        <v>11</v>
      </c>
      <c r="B15" s="44" t="s">
        <v>16</v>
      </c>
      <c r="C15" s="44"/>
      <c r="D15" s="44"/>
      <c r="E15" s="44"/>
      <c r="F15" s="44"/>
      <c r="G15" s="2" t="s">
        <v>9</v>
      </c>
      <c r="H15" s="6">
        <v>1364089.06</v>
      </c>
    </row>
    <row r="16" spans="1:8" x14ac:dyDescent="0.25">
      <c r="A16" s="2">
        <v>12</v>
      </c>
      <c r="B16" s="44" t="s">
        <v>17</v>
      </c>
      <c r="C16" s="44"/>
      <c r="D16" s="44"/>
      <c r="E16" s="44"/>
      <c r="F16" s="44"/>
      <c r="G16" s="2" t="s">
        <v>9</v>
      </c>
      <c r="H16" s="6">
        <v>1340389.06</v>
      </c>
    </row>
    <row r="17" spans="1:8" x14ac:dyDescent="0.25">
      <c r="A17" s="2">
        <v>13</v>
      </c>
      <c r="B17" s="44" t="s">
        <v>18</v>
      </c>
      <c r="C17" s="44"/>
      <c r="D17" s="44"/>
      <c r="E17" s="44"/>
      <c r="F17" s="44"/>
      <c r="G17" s="2" t="s">
        <v>9</v>
      </c>
      <c r="H17" s="6">
        <v>0</v>
      </c>
    </row>
    <row r="18" spans="1:8" x14ac:dyDescent="0.25">
      <c r="A18" s="2">
        <v>14</v>
      </c>
      <c r="B18" s="44" t="s">
        <v>19</v>
      </c>
      <c r="C18" s="44"/>
      <c r="D18" s="44"/>
      <c r="E18" s="44"/>
      <c r="F18" s="44"/>
      <c r="G18" s="2" t="s">
        <v>9</v>
      </c>
      <c r="H18" s="6">
        <v>0</v>
      </c>
    </row>
    <row r="19" spans="1:8" x14ac:dyDescent="0.25">
      <c r="A19" s="2">
        <v>15</v>
      </c>
      <c r="B19" s="44" t="s">
        <v>20</v>
      </c>
      <c r="C19" s="44"/>
      <c r="D19" s="44"/>
      <c r="E19" s="44"/>
      <c r="F19" s="44"/>
      <c r="G19" s="2" t="s">
        <v>9</v>
      </c>
      <c r="H19" s="6">
        <v>23700</v>
      </c>
    </row>
    <row r="20" spans="1:8" x14ac:dyDescent="0.25">
      <c r="A20" s="2">
        <v>16</v>
      </c>
      <c r="B20" s="44" t="s">
        <v>21</v>
      </c>
      <c r="C20" s="44"/>
      <c r="D20" s="44"/>
      <c r="E20" s="44"/>
      <c r="F20" s="44"/>
      <c r="G20" s="2" t="s">
        <v>9</v>
      </c>
      <c r="H20" s="6">
        <v>0</v>
      </c>
    </row>
    <row r="21" spans="1:8" x14ac:dyDescent="0.25">
      <c r="A21" s="2">
        <v>17</v>
      </c>
      <c r="B21" s="44" t="s">
        <v>22</v>
      </c>
      <c r="C21" s="44"/>
      <c r="D21" s="44"/>
      <c r="E21" s="44"/>
      <c r="F21" s="44"/>
      <c r="G21" s="2" t="s">
        <v>9</v>
      </c>
      <c r="H21" s="6">
        <v>1149011.33</v>
      </c>
    </row>
    <row r="22" spans="1:8" x14ac:dyDescent="0.25">
      <c r="A22" s="2">
        <v>18</v>
      </c>
      <c r="B22" s="44" t="s">
        <v>23</v>
      </c>
      <c r="C22" s="44"/>
      <c r="D22" s="44"/>
      <c r="E22" s="44"/>
      <c r="F22" s="44"/>
      <c r="G22" s="2" t="s">
        <v>9</v>
      </c>
      <c r="H22" s="6">
        <v>6857.2</v>
      </c>
    </row>
    <row r="23" spans="1:8" x14ac:dyDescent="0.25">
      <c r="A23" s="2">
        <v>19</v>
      </c>
      <c r="B23" s="44" t="s">
        <v>24</v>
      </c>
      <c r="C23" s="44"/>
      <c r="D23" s="44"/>
      <c r="E23" s="44"/>
      <c r="F23" s="44"/>
      <c r="G23" s="2" t="s">
        <v>9</v>
      </c>
      <c r="H23" s="6">
        <v>171401.86</v>
      </c>
    </row>
    <row r="24" spans="1:8" x14ac:dyDescent="0.25">
      <c r="A24" s="2">
        <v>20</v>
      </c>
      <c r="B24" s="44" t="s">
        <v>25</v>
      </c>
      <c r="C24" s="44"/>
      <c r="D24" s="44"/>
      <c r="E24" s="44"/>
      <c r="F24" s="44"/>
      <c r="G24" s="2" t="s">
        <v>9</v>
      </c>
      <c r="H24" s="6">
        <v>178259.06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427632.86</v>
      </c>
      <c r="E27" s="33" t="s">
        <v>39</v>
      </c>
      <c r="F27" s="33"/>
      <c r="G27" s="8" t="s">
        <v>40</v>
      </c>
      <c r="H27" s="18">
        <f>D27/4310</f>
        <v>99.218761020881672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48475.199999999997</v>
      </c>
      <c r="E28" s="33" t="s">
        <v>39</v>
      </c>
      <c r="F28" s="33"/>
      <c r="G28" s="8" t="s">
        <v>40</v>
      </c>
      <c r="H28" s="18">
        <f t="shared" ref="H28:H41" si="0">D28/4310</f>
        <v>11.247146171693736</v>
      </c>
    </row>
    <row r="29" spans="1:8" x14ac:dyDescent="0.25">
      <c r="A29" s="12" t="s">
        <v>42</v>
      </c>
      <c r="B29" s="39" t="s">
        <v>37</v>
      </c>
      <c r="C29" s="39"/>
      <c r="D29" s="13">
        <v>8889.26</v>
      </c>
      <c r="E29" s="40" t="s">
        <v>39</v>
      </c>
      <c r="F29" s="40"/>
      <c r="G29" s="15" t="s">
        <v>40</v>
      </c>
      <c r="H29" s="18">
        <f t="shared" si="0"/>
        <v>2.0624733178654293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28446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23309.01+23386.88</f>
        <v>46695.89</v>
      </c>
      <c r="E31" s="33" t="s">
        <v>43</v>
      </c>
      <c r="F31" s="33"/>
      <c r="G31" s="15" t="s">
        <v>40</v>
      </c>
      <c r="H31" s="18">
        <f t="shared" si="0"/>
        <v>10.834313225058004</v>
      </c>
    </row>
    <row r="32" spans="1:8" x14ac:dyDescent="0.25">
      <c r="A32" s="12" t="s">
        <v>51</v>
      </c>
      <c r="B32" s="39" t="s">
        <v>47</v>
      </c>
      <c r="C32" s="39"/>
      <c r="D32" s="13">
        <v>147429.34</v>
      </c>
      <c r="E32" s="40" t="s">
        <v>39</v>
      </c>
      <c r="F32" s="40"/>
      <c r="G32" s="15" t="s">
        <v>40</v>
      </c>
      <c r="H32" s="18">
        <f t="shared" si="0"/>
        <v>34.206343387470994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2424.2399999999998</v>
      </c>
      <c r="E33" s="33" t="s">
        <v>50</v>
      </c>
      <c r="F33" s="33"/>
      <c r="G33" s="8" t="s">
        <v>40</v>
      </c>
      <c r="H33" s="18">
        <f t="shared" si="0"/>
        <v>0.56246867749419949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9000</v>
      </c>
      <c r="E34" s="33" t="s">
        <v>50</v>
      </c>
      <c r="F34" s="33"/>
      <c r="G34" s="8" t="s">
        <v>40</v>
      </c>
      <c r="H34" s="18">
        <f t="shared" si="0"/>
        <v>2.0881670533642693</v>
      </c>
    </row>
    <row r="35" spans="1:8" x14ac:dyDescent="0.25">
      <c r="A35" s="12" t="s">
        <v>57</v>
      </c>
      <c r="B35" s="39" t="s">
        <v>54</v>
      </c>
      <c r="C35" s="39"/>
      <c r="D35" s="13">
        <v>3000</v>
      </c>
      <c r="E35" s="40" t="s">
        <v>39</v>
      </c>
      <c r="F35" s="40"/>
      <c r="G35" s="15" t="s">
        <v>40</v>
      </c>
      <c r="H35" s="18">
        <f t="shared" si="0"/>
        <v>0.69605568445475641</v>
      </c>
    </row>
    <row r="36" spans="1:8" ht="59.25" customHeight="1" x14ac:dyDescent="0.25">
      <c r="A36" s="16" t="s">
        <v>59</v>
      </c>
      <c r="B36" s="41" t="s">
        <v>122</v>
      </c>
      <c r="C36" s="42"/>
      <c r="D36" s="17">
        <f>723.24+2500+6666.56+25640.58+1500+781.1</f>
        <v>37811.480000000003</v>
      </c>
      <c r="E36" s="33" t="s">
        <v>56</v>
      </c>
      <c r="F36" s="33"/>
      <c r="G36" s="8" t="s">
        <v>40</v>
      </c>
      <c r="H36" s="18">
        <f t="shared" si="0"/>
        <v>8.7729651972157772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19200</v>
      </c>
      <c r="E37" s="33" t="s">
        <v>39</v>
      </c>
      <c r="F37" s="33"/>
      <c r="G37" s="8" t="s">
        <v>40</v>
      </c>
      <c r="H37" s="18">
        <f t="shared" si="0"/>
        <v>4.4547563805104406</v>
      </c>
    </row>
    <row r="38" spans="1:8" ht="42.75" customHeight="1" x14ac:dyDescent="0.25">
      <c r="A38" s="16" t="s">
        <v>62</v>
      </c>
      <c r="B38" s="32" t="s">
        <v>66</v>
      </c>
      <c r="C38" s="32"/>
      <c r="D38" s="17">
        <f>22800+10000</f>
        <v>32800</v>
      </c>
      <c r="E38" s="33" t="s">
        <v>39</v>
      </c>
      <c r="F38" s="33"/>
      <c r="G38" s="8" t="s">
        <v>40</v>
      </c>
      <c r="H38" s="18">
        <f t="shared" si="0"/>
        <v>7.6102088167053363</v>
      </c>
    </row>
    <row r="39" spans="1:8" x14ac:dyDescent="0.25">
      <c r="A39" s="12" t="s">
        <v>64</v>
      </c>
      <c r="B39" s="39" t="s">
        <v>61</v>
      </c>
      <c r="C39" s="39"/>
      <c r="D39" s="13">
        <v>690.18</v>
      </c>
      <c r="E39" s="40"/>
      <c r="F39" s="40"/>
      <c r="G39" s="15" t="s">
        <v>40</v>
      </c>
      <c r="H39" s="18">
        <f t="shared" si="0"/>
        <v>0.16013457076566123</v>
      </c>
    </row>
    <row r="40" spans="1:8" x14ac:dyDescent="0.25">
      <c r="A40" s="12" t="s">
        <v>118</v>
      </c>
      <c r="B40" s="39" t="s">
        <v>121</v>
      </c>
      <c r="C40" s="39"/>
      <c r="D40" s="13">
        <v>3500</v>
      </c>
      <c r="E40" s="40"/>
      <c r="F40" s="40"/>
      <c r="G40" s="15" t="s">
        <v>40</v>
      </c>
      <c r="H40" s="18">
        <f t="shared" si="0"/>
        <v>0.81206496519721583</v>
      </c>
    </row>
    <row r="41" spans="1:8" x14ac:dyDescent="0.25">
      <c r="A41" s="12" t="s">
        <v>119</v>
      </c>
      <c r="B41" s="39" t="s">
        <v>65</v>
      </c>
      <c r="C41" s="39"/>
      <c r="D41" s="13">
        <v>45409</v>
      </c>
      <c r="E41" s="40"/>
      <c r="F41" s="40"/>
      <c r="G41" s="15" t="s">
        <v>40</v>
      </c>
      <c r="H41" s="18">
        <f t="shared" si="0"/>
        <v>10.535730858468677</v>
      </c>
    </row>
    <row r="42" spans="1:8" x14ac:dyDescent="0.25">
      <c r="A42" s="37" t="s">
        <v>67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12" t="s">
        <v>70</v>
      </c>
      <c r="B43" s="34" t="s">
        <v>68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34" t="s">
        <v>72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34" t="s">
        <v>74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34" t="s">
        <v>76</v>
      </c>
      <c r="C46" s="35"/>
      <c r="D46" s="35"/>
      <c r="E46" s="35"/>
      <c r="F46" s="36"/>
      <c r="G46" s="15" t="s">
        <v>9</v>
      </c>
      <c r="H46" s="6">
        <f>D46/2734.06</f>
        <v>0</v>
      </c>
    </row>
    <row r="47" spans="1:8" x14ac:dyDescent="0.25">
      <c r="A47" s="37" t="s">
        <v>77</v>
      </c>
      <c r="B47" s="37"/>
      <c r="C47" s="37"/>
      <c r="D47" s="37"/>
      <c r="E47" s="37"/>
      <c r="F47" s="37"/>
      <c r="G47" s="37"/>
      <c r="H47" s="37"/>
    </row>
    <row r="48" spans="1:8" x14ac:dyDescent="0.25">
      <c r="A48" s="12" t="s">
        <v>78</v>
      </c>
      <c r="B48" s="34" t="s">
        <v>8</v>
      </c>
      <c r="C48" s="35"/>
      <c r="D48" s="35"/>
      <c r="E48" s="35"/>
      <c r="F48" s="36"/>
      <c r="G48" s="15" t="s">
        <v>9</v>
      </c>
      <c r="H48" s="6">
        <v>15526.14</v>
      </c>
    </row>
    <row r="49" spans="1:8" x14ac:dyDescent="0.25">
      <c r="A49" s="12" t="s">
        <v>79</v>
      </c>
      <c r="B49" s="34" t="s">
        <v>10</v>
      </c>
      <c r="C49" s="35"/>
      <c r="D49" s="35"/>
      <c r="E49" s="35"/>
      <c r="F49" s="36"/>
      <c r="G49" s="15" t="s">
        <v>9</v>
      </c>
      <c r="H49" s="6">
        <v>144504.91</v>
      </c>
    </row>
    <row r="50" spans="1:8" x14ac:dyDescent="0.25">
      <c r="A50" s="12" t="s">
        <v>80</v>
      </c>
      <c r="B50" s="34" t="s">
        <v>11</v>
      </c>
      <c r="C50" s="35"/>
      <c r="D50" s="35"/>
      <c r="E50" s="35"/>
      <c r="F50" s="36"/>
      <c r="G50" s="15" t="s">
        <v>9</v>
      </c>
      <c r="H50" s="6">
        <v>160031.04999999999</v>
      </c>
    </row>
    <row r="51" spans="1:8" x14ac:dyDescent="0.25">
      <c r="A51" s="12" t="s">
        <v>81</v>
      </c>
      <c r="B51" s="34" t="s">
        <v>23</v>
      </c>
      <c r="C51" s="35"/>
      <c r="D51" s="35"/>
      <c r="E51" s="35"/>
      <c r="F51" s="36"/>
      <c r="G51" s="15" t="s">
        <v>9</v>
      </c>
      <c r="H51" s="6">
        <v>17581.66</v>
      </c>
    </row>
    <row r="52" spans="1:8" x14ac:dyDescent="0.25">
      <c r="A52" s="12" t="s">
        <v>82</v>
      </c>
      <c r="B52" s="34" t="s">
        <v>24</v>
      </c>
      <c r="C52" s="35"/>
      <c r="D52" s="35"/>
      <c r="E52" s="35"/>
      <c r="F52" s="36"/>
      <c r="G52" s="15" t="s">
        <v>9</v>
      </c>
      <c r="H52" s="6">
        <v>34537.550000000003</v>
      </c>
    </row>
    <row r="53" spans="1:8" x14ac:dyDescent="0.25">
      <c r="A53" s="12" t="s">
        <v>83</v>
      </c>
      <c r="B53" s="34" t="s">
        <v>25</v>
      </c>
      <c r="C53" s="35"/>
      <c r="D53" s="35"/>
      <c r="E53" s="35"/>
      <c r="F53" s="36"/>
      <c r="G53" s="15" t="s">
        <v>9</v>
      </c>
      <c r="H53" s="6">
        <v>52119.21</v>
      </c>
    </row>
    <row r="54" spans="1:8" x14ac:dyDescent="0.25">
      <c r="A54" s="37" t="s">
        <v>84</v>
      </c>
      <c r="B54" s="37"/>
      <c r="C54" s="37"/>
      <c r="D54" s="37"/>
      <c r="E54" s="37"/>
      <c r="F54" s="37"/>
      <c r="G54" s="37"/>
      <c r="H54" s="37"/>
    </row>
    <row r="55" spans="1:8" ht="33.75" customHeight="1" x14ac:dyDescent="0.25">
      <c r="A55" s="11">
        <v>32</v>
      </c>
      <c r="B55" s="38" t="s">
        <v>85</v>
      </c>
      <c r="C55" s="38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39" t="s">
        <v>32</v>
      </c>
      <c r="C56" s="39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39" t="s">
        <v>94</v>
      </c>
      <c r="C57" s="39"/>
      <c r="D57" s="2" t="s">
        <v>93</v>
      </c>
      <c r="E57" s="2" t="s">
        <v>90</v>
      </c>
      <c r="F57" s="2" t="s">
        <v>90</v>
      </c>
      <c r="G57" s="13">
        <v>7822.26</v>
      </c>
      <c r="H57" s="13">
        <v>13195.51</v>
      </c>
    </row>
    <row r="58" spans="1:8" x14ac:dyDescent="0.25">
      <c r="A58" s="2">
        <v>35</v>
      </c>
      <c r="B58" s="39" t="s">
        <v>95</v>
      </c>
      <c r="C58" s="39"/>
      <c r="D58" s="2" t="s">
        <v>9</v>
      </c>
      <c r="E58" s="2" t="s">
        <v>90</v>
      </c>
      <c r="F58" s="2" t="s">
        <v>90</v>
      </c>
      <c r="G58" s="13">
        <v>80393.289999999994</v>
      </c>
      <c r="H58" s="13">
        <v>145118.79999999999</v>
      </c>
    </row>
    <row r="59" spans="1:8" x14ac:dyDescent="0.25">
      <c r="A59" s="2">
        <v>36</v>
      </c>
      <c r="B59" s="39" t="s">
        <v>96</v>
      </c>
      <c r="C59" s="39"/>
      <c r="D59" s="2" t="s">
        <v>9</v>
      </c>
      <c r="E59" s="2" t="s">
        <v>90</v>
      </c>
      <c r="F59" s="2" t="s">
        <v>90</v>
      </c>
      <c r="G59" s="13">
        <v>79929.89</v>
      </c>
      <c r="H59" s="13">
        <v>145198.56</v>
      </c>
    </row>
    <row r="60" spans="1:8" x14ac:dyDescent="0.25">
      <c r="A60" s="2">
        <v>37</v>
      </c>
      <c r="B60" s="39" t="s">
        <v>97</v>
      </c>
      <c r="C60" s="39"/>
      <c r="D60" s="2" t="s">
        <v>9</v>
      </c>
      <c r="E60" s="2" t="s">
        <v>90</v>
      </c>
      <c r="F60" s="2" t="s">
        <v>90</v>
      </c>
      <c r="G60" s="13">
        <v>463.4</v>
      </c>
      <c r="H60" s="13">
        <v>-79.760000000000005</v>
      </c>
    </row>
    <row r="61" spans="1:8" ht="48" customHeight="1" x14ac:dyDescent="0.25">
      <c r="A61" s="19">
        <v>38</v>
      </c>
      <c r="B61" s="38" t="s">
        <v>98</v>
      </c>
      <c r="C61" s="38"/>
      <c r="D61" s="19" t="s">
        <v>9</v>
      </c>
      <c r="E61" s="19" t="s">
        <v>90</v>
      </c>
      <c r="F61" s="19" t="s">
        <v>90</v>
      </c>
      <c r="G61" s="17">
        <v>71506.94</v>
      </c>
      <c r="H61" s="17">
        <v>135702.03</v>
      </c>
    </row>
    <row r="62" spans="1:8" ht="48" customHeight="1" x14ac:dyDescent="0.25">
      <c r="A62" s="19">
        <v>39</v>
      </c>
      <c r="B62" s="38" t="s">
        <v>99</v>
      </c>
      <c r="C62" s="38"/>
      <c r="D62" s="19" t="s">
        <v>9</v>
      </c>
      <c r="E62" s="19" t="s">
        <v>90</v>
      </c>
      <c r="F62" s="19" t="s">
        <v>90</v>
      </c>
      <c r="G62" s="17">
        <v>79929.89</v>
      </c>
      <c r="H62" s="17">
        <v>145198.56</v>
      </c>
    </row>
    <row r="63" spans="1:8" ht="48" customHeight="1" x14ac:dyDescent="0.25">
      <c r="A63" s="19">
        <v>40</v>
      </c>
      <c r="B63" s="38" t="s">
        <v>100</v>
      </c>
      <c r="C63" s="38"/>
      <c r="D63" s="19" t="s">
        <v>9</v>
      </c>
      <c r="E63" s="19" t="s">
        <v>90</v>
      </c>
      <c r="F63" s="19" t="s">
        <v>90</v>
      </c>
      <c r="G63" s="17">
        <v>0</v>
      </c>
      <c r="H63" s="17">
        <v>-9496.5300000000007</v>
      </c>
    </row>
    <row r="64" spans="1:8" ht="48" customHeight="1" x14ac:dyDescent="0.25">
      <c r="A64" s="19">
        <v>41</v>
      </c>
      <c r="B64" s="38" t="s">
        <v>101</v>
      </c>
      <c r="C64" s="38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37" t="s">
        <v>102</v>
      </c>
      <c r="B65" s="37"/>
      <c r="C65" s="37"/>
      <c r="D65" s="37"/>
      <c r="E65" s="37"/>
      <c r="F65" s="37"/>
      <c r="G65" s="37"/>
      <c r="H65" s="37"/>
    </row>
    <row r="66" spans="1:8" x14ac:dyDescent="0.25">
      <c r="A66" s="12" t="s">
        <v>103</v>
      </c>
      <c r="B66" s="34" t="s">
        <v>68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34" t="s">
        <v>72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34" t="s">
        <v>74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34" t="s">
        <v>76</v>
      </c>
      <c r="C69" s="35"/>
      <c r="D69" s="35"/>
      <c r="E69" s="35"/>
      <c r="F69" s="36"/>
      <c r="G69" s="15" t="s">
        <v>9</v>
      </c>
      <c r="H69" s="6">
        <f>D69/2734.06</f>
        <v>0</v>
      </c>
    </row>
    <row r="70" spans="1:8" x14ac:dyDescent="0.25">
      <c r="A70" s="37" t="s">
        <v>107</v>
      </c>
      <c r="B70" s="37"/>
      <c r="C70" s="37"/>
      <c r="D70" s="37"/>
      <c r="E70" s="37"/>
      <c r="F70" s="37"/>
      <c r="G70" s="37"/>
      <c r="H70" s="37"/>
    </row>
    <row r="71" spans="1:8" x14ac:dyDescent="0.25">
      <c r="A71" s="12" t="s">
        <v>108</v>
      </c>
      <c r="B71" s="34" t="s">
        <v>111</v>
      </c>
      <c r="C71" s="35"/>
      <c r="D71" s="35"/>
      <c r="E71" s="35"/>
      <c r="F71" s="36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34" t="s">
        <v>112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34" t="s">
        <v>113</v>
      </c>
      <c r="C73" s="35"/>
      <c r="D73" s="35"/>
      <c r="E73" s="35"/>
      <c r="F73" s="36"/>
      <c r="G73" s="15" t="s">
        <v>9</v>
      </c>
      <c r="H73" s="6">
        <f>D73/2734.06</f>
        <v>0</v>
      </c>
    </row>
    <row r="75" spans="1:8" ht="58.5" customHeight="1" x14ac:dyDescent="0.25">
      <c r="A75" s="31" t="s">
        <v>114</v>
      </c>
      <c r="B75" s="31"/>
      <c r="C75" s="31"/>
      <c r="D75" s="31"/>
      <c r="E75" s="31"/>
      <c r="F75" s="31"/>
      <c r="G75" s="31"/>
      <c r="H75" s="31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62" sqref="A62:H6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124</v>
      </c>
    </row>
    <row r="3" spans="1:8" x14ac:dyDescent="0.25">
      <c r="A3" s="4" t="s">
        <v>0</v>
      </c>
      <c r="B3" s="47" t="s">
        <v>1</v>
      </c>
      <c r="C3" s="48"/>
      <c r="D3" s="48"/>
      <c r="E3" s="48"/>
      <c r="F3" s="49"/>
      <c r="G3" s="4" t="s">
        <v>2</v>
      </c>
      <c r="H3" s="4" t="s">
        <v>3</v>
      </c>
    </row>
    <row r="4" spans="1:8" x14ac:dyDescent="0.25">
      <c r="A4" s="14">
        <v>1</v>
      </c>
      <c r="B4" s="39" t="s">
        <v>4</v>
      </c>
      <c r="C4" s="39"/>
      <c r="D4" s="39"/>
      <c r="E4" s="39"/>
      <c r="F4" s="39"/>
      <c r="G4" s="39"/>
      <c r="H4" s="3">
        <v>42452</v>
      </c>
    </row>
    <row r="5" spans="1:8" x14ac:dyDescent="0.25">
      <c r="A5" s="14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14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14">
        <v>4</v>
      </c>
      <c r="B8" s="39" t="s">
        <v>8</v>
      </c>
      <c r="C8" s="39"/>
      <c r="D8" s="39"/>
      <c r="E8" s="39"/>
      <c r="F8" s="39"/>
      <c r="G8" s="14" t="s">
        <v>9</v>
      </c>
      <c r="H8" s="5">
        <v>23608.5</v>
      </c>
    </row>
    <row r="9" spans="1:8" x14ac:dyDescent="0.25">
      <c r="A9" s="14">
        <v>5</v>
      </c>
      <c r="B9" s="39" t="s">
        <v>10</v>
      </c>
      <c r="C9" s="39"/>
      <c r="D9" s="39"/>
      <c r="E9" s="39"/>
      <c r="F9" s="39"/>
      <c r="G9" s="14" t="s">
        <v>9</v>
      </c>
      <c r="H9" s="5">
        <v>197667.09</v>
      </c>
    </row>
    <row r="10" spans="1:8" x14ac:dyDescent="0.25">
      <c r="A10" s="14">
        <v>6</v>
      </c>
      <c r="B10" s="39" t="s">
        <v>11</v>
      </c>
      <c r="C10" s="39"/>
      <c r="D10" s="39"/>
      <c r="E10" s="39"/>
      <c r="F10" s="39"/>
      <c r="G10" s="14" t="s">
        <v>9</v>
      </c>
      <c r="H10" s="5">
        <v>221275.59</v>
      </c>
    </row>
    <row r="11" spans="1:8" x14ac:dyDescent="0.25">
      <c r="A11" s="14">
        <v>7</v>
      </c>
      <c r="B11" s="39" t="s">
        <v>12</v>
      </c>
      <c r="C11" s="39"/>
      <c r="D11" s="39"/>
      <c r="E11" s="39"/>
      <c r="F11" s="39"/>
      <c r="G11" s="14" t="s">
        <v>9</v>
      </c>
      <c r="H11" s="6">
        <v>1148398.51</v>
      </c>
    </row>
    <row r="12" spans="1:8" x14ac:dyDescent="0.25">
      <c r="A12" s="14">
        <v>8</v>
      </c>
      <c r="B12" s="44" t="s">
        <v>13</v>
      </c>
      <c r="C12" s="44"/>
      <c r="D12" s="44"/>
      <c r="E12" s="44"/>
      <c r="F12" s="44"/>
      <c r="G12" s="14" t="s">
        <v>9</v>
      </c>
      <c r="H12" s="6">
        <v>1018055.74</v>
      </c>
    </row>
    <row r="13" spans="1:8" x14ac:dyDescent="0.25">
      <c r="A13" s="14">
        <v>9</v>
      </c>
      <c r="B13" s="44" t="s">
        <v>14</v>
      </c>
      <c r="C13" s="44"/>
      <c r="D13" s="44"/>
      <c r="E13" s="44"/>
      <c r="F13" s="44"/>
      <c r="G13" s="14" t="s">
        <v>9</v>
      </c>
      <c r="H13" s="6">
        <v>130342.77</v>
      </c>
    </row>
    <row r="14" spans="1:8" x14ac:dyDescent="0.25">
      <c r="A14" s="14">
        <v>10</v>
      </c>
      <c r="B14" s="44" t="s">
        <v>15</v>
      </c>
      <c r="C14" s="44"/>
      <c r="D14" s="44"/>
      <c r="E14" s="44"/>
      <c r="F14" s="44"/>
      <c r="G14" s="14" t="s">
        <v>9</v>
      </c>
      <c r="H14" s="6">
        <v>0</v>
      </c>
    </row>
    <row r="15" spans="1:8" x14ac:dyDescent="0.25">
      <c r="A15" s="14">
        <v>11</v>
      </c>
      <c r="B15" s="44" t="s">
        <v>16</v>
      </c>
      <c r="C15" s="44"/>
      <c r="D15" s="44"/>
      <c r="E15" s="44"/>
      <c r="F15" s="44"/>
      <c r="G15" s="14" t="s">
        <v>9</v>
      </c>
      <c r="H15" s="6">
        <v>1153552.49</v>
      </c>
    </row>
    <row r="16" spans="1:8" x14ac:dyDescent="0.25">
      <c r="A16" s="14">
        <v>12</v>
      </c>
      <c r="B16" s="44" t="s">
        <v>17</v>
      </c>
      <c r="C16" s="44"/>
      <c r="D16" s="44"/>
      <c r="E16" s="44"/>
      <c r="F16" s="44"/>
      <c r="G16" s="14" t="s">
        <v>9</v>
      </c>
      <c r="H16" s="6">
        <v>1117211.5900000001</v>
      </c>
    </row>
    <row r="17" spans="1:8" x14ac:dyDescent="0.25">
      <c r="A17" s="14">
        <v>13</v>
      </c>
      <c r="B17" s="44" t="s">
        <v>18</v>
      </c>
      <c r="C17" s="44"/>
      <c r="D17" s="44"/>
      <c r="E17" s="44"/>
      <c r="F17" s="44"/>
      <c r="G17" s="14" t="s">
        <v>9</v>
      </c>
      <c r="H17" s="6">
        <v>0</v>
      </c>
    </row>
    <row r="18" spans="1:8" x14ac:dyDescent="0.25">
      <c r="A18" s="14">
        <v>14</v>
      </c>
      <c r="B18" s="44" t="s">
        <v>19</v>
      </c>
      <c r="C18" s="44"/>
      <c r="D18" s="44"/>
      <c r="E18" s="44"/>
      <c r="F18" s="44"/>
      <c r="G18" s="14" t="s">
        <v>9</v>
      </c>
      <c r="H18" s="6">
        <v>0</v>
      </c>
    </row>
    <row r="19" spans="1:8" x14ac:dyDescent="0.25">
      <c r="A19" s="14">
        <v>15</v>
      </c>
      <c r="B19" s="44" t="s">
        <v>20</v>
      </c>
      <c r="C19" s="44"/>
      <c r="D19" s="44"/>
      <c r="E19" s="44"/>
      <c r="F19" s="44"/>
      <c r="G19" s="14" t="s">
        <v>9</v>
      </c>
      <c r="H19" s="6">
        <v>36340.9</v>
      </c>
    </row>
    <row r="20" spans="1:8" x14ac:dyDescent="0.25">
      <c r="A20" s="14">
        <v>16</v>
      </c>
      <c r="B20" s="44" t="s">
        <v>21</v>
      </c>
      <c r="C20" s="44"/>
      <c r="D20" s="44"/>
      <c r="E20" s="44"/>
      <c r="F20" s="44"/>
      <c r="G20" s="14" t="s">
        <v>9</v>
      </c>
      <c r="H20" s="6">
        <v>0</v>
      </c>
    </row>
    <row r="21" spans="1:8" x14ac:dyDescent="0.25">
      <c r="A21" s="14">
        <v>17</v>
      </c>
      <c r="B21" s="44" t="s">
        <v>22</v>
      </c>
      <c r="C21" s="44"/>
      <c r="D21" s="44"/>
      <c r="E21" s="44"/>
      <c r="F21" s="44"/>
      <c r="G21" s="14" t="s">
        <v>9</v>
      </c>
      <c r="H21" s="6">
        <v>955885.4</v>
      </c>
    </row>
    <row r="22" spans="1:8" x14ac:dyDescent="0.25">
      <c r="A22" s="14">
        <v>18</v>
      </c>
      <c r="B22" s="44" t="s">
        <v>23</v>
      </c>
      <c r="C22" s="44"/>
      <c r="D22" s="44"/>
      <c r="E22" s="44"/>
      <c r="F22" s="44"/>
      <c r="G22" s="14" t="s">
        <v>9</v>
      </c>
      <c r="H22" s="6">
        <v>13107.05</v>
      </c>
    </row>
    <row r="23" spans="1:8" x14ac:dyDescent="0.25">
      <c r="A23" s="14">
        <v>19</v>
      </c>
      <c r="B23" s="44" t="s">
        <v>24</v>
      </c>
      <c r="C23" s="44"/>
      <c r="D23" s="44"/>
      <c r="E23" s="44"/>
      <c r="F23" s="44"/>
      <c r="G23" s="14" t="s">
        <v>9</v>
      </c>
      <c r="H23" s="6">
        <v>192513.19</v>
      </c>
    </row>
    <row r="24" spans="1:8" x14ac:dyDescent="0.25">
      <c r="A24" s="14">
        <v>20</v>
      </c>
      <c r="B24" s="44" t="s">
        <v>25</v>
      </c>
      <c r="C24" s="44"/>
      <c r="D24" s="44"/>
      <c r="E24" s="44"/>
      <c r="F24" s="44"/>
      <c r="G24" s="14" t="s">
        <v>9</v>
      </c>
      <c r="H24" s="6">
        <v>205620.24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430293.98</v>
      </c>
      <c r="E27" s="33" t="s">
        <v>39</v>
      </c>
      <c r="F27" s="33"/>
      <c r="G27" s="8" t="s">
        <v>40</v>
      </c>
      <c r="H27" s="18">
        <f>D27/4497.15</f>
        <v>95.681482716831781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40726.99</v>
      </c>
      <c r="E28" s="33" t="s">
        <v>39</v>
      </c>
      <c r="F28" s="33"/>
      <c r="G28" s="8" t="s">
        <v>40</v>
      </c>
      <c r="H28" s="18">
        <f t="shared" ref="H28:H38" si="0">D28/4497.15</f>
        <v>9.0561778014965029</v>
      </c>
    </row>
    <row r="29" spans="1:8" x14ac:dyDescent="0.25">
      <c r="A29" s="12" t="s">
        <v>42</v>
      </c>
      <c r="B29" s="39" t="s">
        <v>37</v>
      </c>
      <c r="C29" s="39"/>
      <c r="D29" s="13">
        <v>4904.49</v>
      </c>
      <c r="E29" s="40" t="s">
        <v>39</v>
      </c>
      <c r="F29" s="40"/>
      <c r="G29" s="15" t="s">
        <v>40</v>
      </c>
      <c r="H29" s="18">
        <f t="shared" si="0"/>
        <v>1.0905773656649211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29681.19</v>
      </c>
      <c r="E30" s="52" t="s">
        <v>39</v>
      </c>
      <c r="F30" s="53"/>
      <c r="G30" s="8" t="s">
        <v>40</v>
      </c>
      <c r="H30" s="18">
        <f t="shared" si="0"/>
        <v>6.6000000000000005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32632.65+67217.5</f>
        <v>99850.15</v>
      </c>
      <c r="E31" s="33" t="s">
        <v>43</v>
      </c>
      <c r="F31" s="33"/>
      <c r="G31" s="15" t="s">
        <v>40</v>
      </c>
      <c r="H31" s="18">
        <f t="shared" si="0"/>
        <v>22.202984112159925</v>
      </c>
    </row>
    <row r="32" spans="1:8" x14ac:dyDescent="0.25">
      <c r="A32" s="12" t="s">
        <v>51</v>
      </c>
      <c r="B32" s="39" t="s">
        <v>47</v>
      </c>
      <c r="C32" s="39"/>
      <c r="D32" s="13">
        <v>147840</v>
      </c>
      <c r="E32" s="40" t="s">
        <v>39</v>
      </c>
      <c r="F32" s="40"/>
      <c r="G32" s="15" t="s">
        <v>40</v>
      </c>
      <c r="H32" s="18">
        <f t="shared" si="0"/>
        <v>32.874153630632733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2424.2399999999998</v>
      </c>
      <c r="E33" s="33" t="s">
        <v>50</v>
      </c>
      <c r="F33" s="33"/>
      <c r="G33" s="8" t="s">
        <v>40</v>
      </c>
      <c r="H33" s="18">
        <f t="shared" si="0"/>
        <v>0.53906140555685267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9000</v>
      </c>
      <c r="E34" s="33" t="s">
        <v>50</v>
      </c>
      <c r="F34" s="33"/>
      <c r="G34" s="8" t="s">
        <v>40</v>
      </c>
      <c r="H34" s="18">
        <f t="shared" si="0"/>
        <v>2.0012674693972849</v>
      </c>
    </row>
    <row r="35" spans="1:8" x14ac:dyDescent="0.25">
      <c r="A35" s="12" t="s">
        <v>57</v>
      </c>
      <c r="B35" s="39" t="s">
        <v>54</v>
      </c>
      <c r="C35" s="39"/>
      <c r="D35" s="13">
        <v>3000</v>
      </c>
      <c r="E35" s="40" t="s">
        <v>39</v>
      </c>
      <c r="F35" s="40"/>
      <c r="G35" s="15" t="s">
        <v>40</v>
      </c>
      <c r="H35" s="18">
        <f t="shared" si="0"/>
        <v>0.66708915646576172</v>
      </c>
    </row>
    <row r="36" spans="1:8" ht="59.25" customHeight="1" x14ac:dyDescent="0.25">
      <c r="A36" s="16" t="s">
        <v>59</v>
      </c>
      <c r="B36" s="41" t="s">
        <v>126</v>
      </c>
      <c r="C36" s="42"/>
      <c r="D36" s="17">
        <f>6956.04+26647.73</f>
        <v>33603.769999999997</v>
      </c>
      <c r="E36" s="33" t="s">
        <v>56</v>
      </c>
      <c r="F36" s="33"/>
      <c r="G36" s="8" t="s">
        <v>40</v>
      </c>
      <c r="H36" s="18">
        <f t="shared" si="0"/>
        <v>7.4722368611231555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16400</v>
      </c>
      <c r="E37" s="33" t="s">
        <v>39</v>
      </c>
      <c r="F37" s="33"/>
      <c r="G37" s="8" t="s">
        <v>40</v>
      </c>
      <c r="H37" s="18">
        <f t="shared" si="0"/>
        <v>3.6467540553461641</v>
      </c>
    </row>
    <row r="38" spans="1:8" ht="42.75" customHeight="1" x14ac:dyDescent="0.25">
      <c r="A38" s="16" t="s">
        <v>62</v>
      </c>
      <c r="B38" s="32" t="s">
        <v>66</v>
      </c>
      <c r="C38" s="32"/>
      <c r="D38" s="17">
        <f>22800+10000</f>
        <v>32800</v>
      </c>
      <c r="E38" s="33" t="s">
        <v>39</v>
      </c>
      <c r="F38" s="33"/>
      <c r="G38" s="8" t="s">
        <v>40</v>
      </c>
      <c r="H38" s="18">
        <f t="shared" si="0"/>
        <v>7.2935081106923283</v>
      </c>
    </row>
    <row r="39" spans="1:8" x14ac:dyDescent="0.25">
      <c r="A39" s="37" t="s">
        <v>67</v>
      </c>
      <c r="B39" s="37"/>
      <c r="C39" s="37"/>
      <c r="D39" s="37"/>
      <c r="E39" s="37"/>
      <c r="F39" s="37"/>
      <c r="G39" s="37"/>
      <c r="H39" s="37"/>
    </row>
    <row r="40" spans="1:8" x14ac:dyDescent="0.25">
      <c r="A40" s="12" t="s">
        <v>70</v>
      </c>
      <c r="B40" s="34" t="s">
        <v>68</v>
      </c>
      <c r="C40" s="35"/>
      <c r="D40" s="35"/>
      <c r="E40" s="35"/>
      <c r="F40" s="36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34" t="s">
        <v>72</v>
      </c>
      <c r="C41" s="35"/>
      <c r="D41" s="35"/>
      <c r="E41" s="35"/>
      <c r="F41" s="36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34" t="s">
        <v>74</v>
      </c>
      <c r="C42" s="35"/>
      <c r="D42" s="35"/>
      <c r="E42" s="35"/>
      <c r="F42" s="36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34" t="s">
        <v>76</v>
      </c>
      <c r="C43" s="35"/>
      <c r="D43" s="35"/>
      <c r="E43" s="35"/>
      <c r="F43" s="36"/>
      <c r="G43" s="15" t="s">
        <v>9</v>
      </c>
      <c r="H43" s="6">
        <f>D43/2734.06</f>
        <v>0</v>
      </c>
    </row>
    <row r="44" spans="1:8" x14ac:dyDescent="0.25">
      <c r="A44" s="37" t="s">
        <v>77</v>
      </c>
      <c r="B44" s="37"/>
      <c r="C44" s="37"/>
      <c r="D44" s="37"/>
      <c r="E44" s="37"/>
      <c r="F44" s="37"/>
      <c r="G44" s="37"/>
      <c r="H44" s="37"/>
    </row>
    <row r="45" spans="1:8" x14ac:dyDescent="0.25">
      <c r="A45" s="12" t="s">
        <v>78</v>
      </c>
      <c r="B45" s="34" t="s">
        <v>8</v>
      </c>
      <c r="C45" s="35"/>
      <c r="D45" s="35"/>
      <c r="E45" s="35"/>
      <c r="F45" s="36"/>
      <c r="G45" s="15" t="s">
        <v>9</v>
      </c>
      <c r="H45" s="6">
        <v>27288.98</v>
      </c>
    </row>
    <row r="46" spans="1:8" x14ac:dyDescent="0.25">
      <c r="A46" s="12" t="s">
        <v>79</v>
      </c>
      <c r="B46" s="34" t="s">
        <v>10</v>
      </c>
      <c r="C46" s="35"/>
      <c r="D46" s="35"/>
      <c r="E46" s="35"/>
      <c r="F46" s="36"/>
      <c r="G46" s="15" t="s">
        <v>9</v>
      </c>
      <c r="H46" s="6">
        <v>258236.89</v>
      </c>
    </row>
    <row r="47" spans="1:8" x14ac:dyDescent="0.25">
      <c r="A47" s="12" t="s">
        <v>80</v>
      </c>
      <c r="B47" s="34" t="s">
        <v>11</v>
      </c>
      <c r="C47" s="35"/>
      <c r="D47" s="35"/>
      <c r="E47" s="35"/>
      <c r="F47" s="36"/>
      <c r="G47" s="15" t="s">
        <v>9</v>
      </c>
      <c r="H47" s="6">
        <v>285525.87</v>
      </c>
    </row>
    <row r="48" spans="1:8" x14ac:dyDescent="0.25">
      <c r="A48" s="12" t="s">
        <v>81</v>
      </c>
      <c r="B48" s="34" t="s">
        <v>23</v>
      </c>
      <c r="C48" s="35"/>
      <c r="D48" s="35"/>
      <c r="E48" s="35"/>
      <c r="F48" s="36"/>
      <c r="G48" s="15" t="s">
        <v>9</v>
      </c>
      <c r="H48" s="6">
        <v>59338.47</v>
      </c>
    </row>
    <row r="49" spans="1:8" x14ac:dyDescent="0.25">
      <c r="A49" s="12" t="s">
        <v>82</v>
      </c>
      <c r="B49" s="34" t="s">
        <v>24</v>
      </c>
      <c r="C49" s="35"/>
      <c r="D49" s="35"/>
      <c r="E49" s="35"/>
      <c r="F49" s="36"/>
      <c r="G49" s="15" t="s">
        <v>9</v>
      </c>
      <c r="H49" s="6">
        <v>7802.95</v>
      </c>
    </row>
    <row r="50" spans="1:8" x14ac:dyDescent="0.25">
      <c r="A50" s="12" t="s">
        <v>83</v>
      </c>
      <c r="B50" s="34" t="s">
        <v>25</v>
      </c>
      <c r="C50" s="35"/>
      <c r="D50" s="35"/>
      <c r="E50" s="35"/>
      <c r="F50" s="36"/>
      <c r="G50" s="15" t="s">
        <v>9</v>
      </c>
      <c r="H50" s="6">
        <v>67141.42</v>
      </c>
    </row>
    <row r="51" spans="1:8" x14ac:dyDescent="0.25">
      <c r="A51" s="37" t="s">
        <v>84</v>
      </c>
      <c r="B51" s="37"/>
      <c r="C51" s="37"/>
      <c r="D51" s="37"/>
      <c r="E51" s="37"/>
      <c r="F51" s="37"/>
      <c r="G51" s="37"/>
      <c r="H51" s="37"/>
    </row>
    <row r="52" spans="1:8" ht="33.75" customHeight="1" x14ac:dyDescent="0.25">
      <c r="A52" s="11">
        <v>32</v>
      </c>
      <c r="B52" s="38" t="s">
        <v>85</v>
      </c>
      <c r="C52" s="38"/>
      <c r="D52" s="11" t="s">
        <v>32</v>
      </c>
      <c r="E52" s="11" t="s">
        <v>86</v>
      </c>
      <c r="F52" s="11" t="s">
        <v>87</v>
      </c>
      <c r="G52" s="11" t="s">
        <v>88</v>
      </c>
      <c r="H52" s="11" t="s">
        <v>89</v>
      </c>
    </row>
    <row r="53" spans="1:8" x14ac:dyDescent="0.25">
      <c r="A53" s="14">
        <v>33</v>
      </c>
      <c r="B53" s="39" t="s">
        <v>32</v>
      </c>
      <c r="C53" s="39"/>
      <c r="D53" s="14" t="s">
        <v>90</v>
      </c>
      <c r="E53" s="14" t="s">
        <v>91</v>
      </c>
      <c r="F53" s="14" t="s">
        <v>92</v>
      </c>
      <c r="G53" s="14" t="s">
        <v>92</v>
      </c>
      <c r="H53" s="14" t="s">
        <v>92</v>
      </c>
    </row>
    <row r="54" spans="1:8" x14ac:dyDescent="0.25">
      <c r="A54" s="14">
        <v>34</v>
      </c>
      <c r="B54" s="39" t="s">
        <v>94</v>
      </c>
      <c r="C54" s="39"/>
      <c r="D54" s="14" t="s">
        <v>93</v>
      </c>
      <c r="E54" s="14" t="s">
        <v>90</v>
      </c>
      <c r="F54" s="14" t="s">
        <v>90</v>
      </c>
      <c r="G54" s="13">
        <v>7754.33</v>
      </c>
      <c r="H54" s="13">
        <v>13796.67</v>
      </c>
    </row>
    <row r="55" spans="1:8" x14ac:dyDescent="0.25">
      <c r="A55" s="14">
        <v>35</v>
      </c>
      <c r="B55" s="39" t="s">
        <v>95</v>
      </c>
      <c r="C55" s="39"/>
      <c r="D55" s="14" t="s">
        <v>9</v>
      </c>
      <c r="E55" s="14" t="s">
        <v>90</v>
      </c>
      <c r="F55" s="14" t="s">
        <v>90</v>
      </c>
      <c r="G55" s="13">
        <v>83172.63</v>
      </c>
      <c r="H55" s="13">
        <v>157364.24</v>
      </c>
    </row>
    <row r="56" spans="1:8" x14ac:dyDescent="0.25">
      <c r="A56" s="14">
        <v>36</v>
      </c>
      <c r="B56" s="39" t="s">
        <v>96</v>
      </c>
      <c r="C56" s="39"/>
      <c r="D56" s="14" t="s">
        <v>9</v>
      </c>
      <c r="E56" s="14" t="s">
        <v>90</v>
      </c>
      <c r="F56" s="14" t="s">
        <v>90</v>
      </c>
      <c r="G56" s="13">
        <v>104250.43</v>
      </c>
      <c r="H56" s="13">
        <v>153037.9</v>
      </c>
    </row>
    <row r="57" spans="1:8" x14ac:dyDescent="0.25">
      <c r="A57" s="14">
        <v>37</v>
      </c>
      <c r="B57" s="39" t="s">
        <v>97</v>
      </c>
      <c r="C57" s="39"/>
      <c r="D57" s="14" t="s">
        <v>9</v>
      </c>
      <c r="E57" s="14" t="s">
        <v>90</v>
      </c>
      <c r="F57" s="14" t="s">
        <v>90</v>
      </c>
      <c r="G57" s="13">
        <v>-21077.8</v>
      </c>
      <c r="H57" s="13">
        <v>4326.34</v>
      </c>
    </row>
    <row r="58" spans="1:8" ht="48" customHeight="1" x14ac:dyDescent="0.25">
      <c r="A58" s="19">
        <v>38</v>
      </c>
      <c r="B58" s="38" t="s">
        <v>98</v>
      </c>
      <c r="C58" s="38"/>
      <c r="D58" s="19" t="s">
        <v>9</v>
      </c>
      <c r="E58" s="19" t="s">
        <v>90</v>
      </c>
      <c r="F58" s="19" t="s">
        <v>90</v>
      </c>
      <c r="G58" s="17">
        <v>58589.67</v>
      </c>
      <c r="H58" s="17">
        <v>87567.8</v>
      </c>
    </row>
    <row r="59" spans="1:8" ht="48" customHeight="1" x14ac:dyDescent="0.25">
      <c r="A59" s="19">
        <v>39</v>
      </c>
      <c r="B59" s="38" t="s">
        <v>99</v>
      </c>
      <c r="C59" s="38"/>
      <c r="D59" s="19" t="s">
        <v>9</v>
      </c>
      <c r="E59" s="19" t="s">
        <v>90</v>
      </c>
      <c r="F59" s="19" t="s">
        <v>90</v>
      </c>
      <c r="G59" s="17">
        <v>104250.43</v>
      </c>
      <c r="H59" s="17">
        <v>153037.9</v>
      </c>
    </row>
    <row r="60" spans="1:8" ht="48" customHeight="1" x14ac:dyDescent="0.25">
      <c r="A60" s="19">
        <v>40</v>
      </c>
      <c r="B60" s="38" t="s">
        <v>100</v>
      </c>
      <c r="C60" s="38"/>
      <c r="D60" s="19" t="s">
        <v>9</v>
      </c>
      <c r="E60" s="19" t="s">
        <v>90</v>
      </c>
      <c r="F60" s="19" t="s">
        <v>90</v>
      </c>
      <c r="G60" s="17">
        <v>-45660.76</v>
      </c>
      <c r="H60" s="17">
        <v>-65470.1</v>
      </c>
    </row>
    <row r="61" spans="1:8" ht="48" customHeight="1" x14ac:dyDescent="0.25">
      <c r="A61" s="19">
        <v>41</v>
      </c>
      <c r="B61" s="38" t="s">
        <v>101</v>
      </c>
      <c r="C61" s="38"/>
      <c r="D61" s="19" t="s">
        <v>9</v>
      </c>
      <c r="E61" s="19" t="s">
        <v>90</v>
      </c>
      <c r="F61" s="19" t="s">
        <v>90</v>
      </c>
      <c r="G61" s="17">
        <v>0</v>
      </c>
      <c r="H61" s="17">
        <v>0</v>
      </c>
    </row>
    <row r="62" spans="1:8" x14ac:dyDescent="0.25">
      <c r="A62" s="37" t="s">
        <v>102</v>
      </c>
      <c r="B62" s="37"/>
      <c r="C62" s="37"/>
      <c r="D62" s="37"/>
      <c r="E62" s="37"/>
      <c r="F62" s="37"/>
      <c r="G62" s="37"/>
      <c r="H62" s="37"/>
    </row>
    <row r="63" spans="1:8" x14ac:dyDescent="0.25">
      <c r="A63" s="12" t="s">
        <v>103</v>
      </c>
      <c r="B63" s="34" t="s">
        <v>68</v>
      </c>
      <c r="C63" s="35"/>
      <c r="D63" s="35"/>
      <c r="E63" s="35"/>
      <c r="F63" s="36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34" t="s">
        <v>72</v>
      </c>
      <c r="C64" s="35"/>
      <c r="D64" s="35"/>
      <c r="E64" s="35"/>
      <c r="F64" s="36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34" t="s">
        <v>74</v>
      </c>
      <c r="C65" s="35"/>
      <c r="D65" s="35"/>
      <c r="E65" s="35"/>
      <c r="F65" s="36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34" t="s">
        <v>76</v>
      </c>
      <c r="C66" s="35"/>
      <c r="D66" s="35"/>
      <c r="E66" s="35"/>
      <c r="F66" s="36"/>
      <c r="G66" s="15" t="s">
        <v>9</v>
      </c>
      <c r="H66" s="6">
        <f>D66/2734.06</f>
        <v>0</v>
      </c>
    </row>
    <row r="67" spans="1:8" x14ac:dyDescent="0.25">
      <c r="A67" s="37" t="s">
        <v>107</v>
      </c>
      <c r="B67" s="37"/>
      <c r="C67" s="37"/>
      <c r="D67" s="37"/>
      <c r="E67" s="37"/>
      <c r="F67" s="37"/>
      <c r="G67" s="37"/>
      <c r="H67" s="37"/>
    </row>
    <row r="68" spans="1:8" x14ac:dyDescent="0.25">
      <c r="A68" s="12" t="s">
        <v>108</v>
      </c>
      <c r="B68" s="34" t="s">
        <v>111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34" t="s">
        <v>112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34" t="s">
        <v>113</v>
      </c>
      <c r="C70" s="35"/>
      <c r="D70" s="35"/>
      <c r="E70" s="35"/>
      <c r="F70" s="36"/>
      <c r="G70" s="15" t="s">
        <v>9</v>
      </c>
      <c r="H70" s="6">
        <f>D70/2734.06</f>
        <v>0</v>
      </c>
    </row>
    <row r="72" spans="1:8" ht="58.5" customHeight="1" x14ac:dyDescent="0.25">
      <c r="A72" s="31" t="s">
        <v>114</v>
      </c>
      <c r="B72" s="31"/>
      <c r="C72" s="31"/>
      <c r="D72" s="31"/>
      <c r="E72" s="31"/>
      <c r="F72" s="31"/>
      <c r="G72" s="31"/>
      <c r="H72" s="31"/>
    </row>
  </sheetData>
  <mergeCells count="83">
    <mergeCell ref="A67:H67"/>
    <mergeCell ref="B68:F68"/>
    <mergeCell ref="B69:F69"/>
    <mergeCell ref="B70:F70"/>
    <mergeCell ref="A72:H72"/>
    <mergeCell ref="B66:F66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64:F64"/>
    <mergeCell ref="B65:F65"/>
    <mergeCell ref="B54:C54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52:C52"/>
    <mergeCell ref="B53:C53"/>
    <mergeCell ref="A39:H39"/>
    <mergeCell ref="B40:F40"/>
    <mergeCell ref="B41:F41"/>
    <mergeCell ref="B42:F42"/>
    <mergeCell ref="B38:C38"/>
    <mergeCell ref="E38:F38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63" sqref="A63:H6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127</v>
      </c>
      <c r="F1" t="s">
        <v>129</v>
      </c>
      <c r="G1">
        <v>4456.1000000000004</v>
      </c>
    </row>
    <row r="3" spans="1:8" x14ac:dyDescent="0.25">
      <c r="A3" s="4" t="s">
        <v>0</v>
      </c>
      <c r="B3" s="47" t="s">
        <v>1</v>
      </c>
      <c r="C3" s="48"/>
      <c r="D3" s="48"/>
      <c r="E3" s="48"/>
      <c r="F3" s="49"/>
      <c r="G3" s="4" t="s">
        <v>2</v>
      </c>
      <c r="H3" s="4" t="s">
        <v>3</v>
      </c>
    </row>
    <row r="4" spans="1:8" x14ac:dyDescent="0.25">
      <c r="A4" s="14">
        <v>1</v>
      </c>
      <c r="B4" s="39" t="s">
        <v>4</v>
      </c>
      <c r="C4" s="39"/>
      <c r="D4" s="39"/>
      <c r="E4" s="39"/>
      <c r="F4" s="39"/>
      <c r="G4" s="39"/>
      <c r="H4" s="3">
        <v>42452</v>
      </c>
    </row>
    <row r="5" spans="1:8" x14ac:dyDescent="0.25">
      <c r="A5" s="14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14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14">
        <v>4</v>
      </c>
      <c r="B8" s="39" t="s">
        <v>8</v>
      </c>
      <c r="C8" s="39"/>
      <c r="D8" s="39"/>
      <c r="E8" s="39"/>
      <c r="F8" s="39"/>
      <c r="G8" s="14" t="s">
        <v>9</v>
      </c>
      <c r="H8" s="5">
        <v>8037.78</v>
      </c>
    </row>
    <row r="9" spans="1:8" x14ac:dyDescent="0.25">
      <c r="A9" s="14">
        <v>5</v>
      </c>
      <c r="B9" s="39" t="s">
        <v>10</v>
      </c>
      <c r="C9" s="39"/>
      <c r="D9" s="39"/>
      <c r="E9" s="39"/>
      <c r="F9" s="39"/>
      <c r="G9" s="14" t="s">
        <v>9</v>
      </c>
      <c r="H9" s="5">
        <v>136860.82999999999</v>
      </c>
    </row>
    <row r="10" spans="1:8" x14ac:dyDescent="0.25">
      <c r="A10" s="14">
        <v>6</v>
      </c>
      <c r="B10" s="39" t="s">
        <v>11</v>
      </c>
      <c r="C10" s="39"/>
      <c r="D10" s="39"/>
      <c r="E10" s="39"/>
      <c r="F10" s="39"/>
      <c r="G10" s="14" t="s">
        <v>9</v>
      </c>
      <c r="H10" s="5">
        <v>144898.60999999999</v>
      </c>
    </row>
    <row r="11" spans="1:8" x14ac:dyDescent="0.25">
      <c r="A11" s="14">
        <v>7</v>
      </c>
      <c r="B11" s="39" t="s">
        <v>12</v>
      </c>
      <c r="C11" s="39"/>
      <c r="D11" s="39"/>
      <c r="E11" s="39"/>
      <c r="F11" s="39"/>
      <c r="G11" s="14" t="s">
        <v>9</v>
      </c>
      <c r="H11" s="6">
        <v>1038262.12</v>
      </c>
    </row>
    <row r="12" spans="1:8" x14ac:dyDescent="0.25">
      <c r="A12" s="14">
        <v>8</v>
      </c>
      <c r="B12" s="44" t="s">
        <v>13</v>
      </c>
      <c r="C12" s="44"/>
      <c r="D12" s="44"/>
      <c r="E12" s="44"/>
      <c r="F12" s="44"/>
      <c r="G12" s="14" t="s">
        <v>9</v>
      </c>
      <c r="H12" s="6">
        <v>982685.55</v>
      </c>
    </row>
    <row r="13" spans="1:8" x14ac:dyDescent="0.25">
      <c r="A13" s="14">
        <v>9</v>
      </c>
      <c r="B13" s="44" t="s">
        <v>14</v>
      </c>
      <c r="C13" s="44"/>
      <c r="D13" s="44"/>
      <c r="E13" s="44"/>
      <c r="F13" s="44"/>
      <c r="G13" s="14" t="s">
        <v>9</v>
      </c>
      <c r="H13" s="6">
        <v>55576.57</v>
      </c>
    </row>
    <row r="14" spans="1:8" x14ac:dyDescent="0.25">
      <c r="A14" s="14">
        <v>10</v>
      </c>
      <c r="B14" s="44" t="s">
        <v>15</v>
      </c>
      <c r="C14" s="44"/>
      <c r="D14" s="44"/>
      <c r="E14" s="44"/>
      <c r="F14" s="44"/>
      <c r="G14" s="14" t="s">
        <v>9</v>
      </c>
      <c r="H14" s="6">
        <v>0</v>
      </c>
    </row>
    <row r="15" spans="1:8" x14ac:dyDescent="0.25">
      <c r="A15" s="14">
        <v>11</v>
      </c>
      <c r="B15" s="44" t="s">
        <v>16</v>
      </c>
      <c r="C15" s="44"/>
      <c r="D15" s="44"/>
      <c r="E15" s="44"/>
      <c r="F15" s="44"/>
      <c r="G15" s="14" t="s">
        <v>9</v>
      </c>
      <c r="H15" s="6">
        <v>1056762.92</v>
      </c>
    </row>
    <row r="16" spans="1:8" x14ac:dyDescent="0.25">
      <c r="A16" s="14">
        <v>12</v>
      </c>
      <c r="B16" s="44" t="s">
        <v>17</v>
      </c>
      <c r="C16" s="44"/>
      <c r="D16" s="44"/>
      <c r="E16" s="44"/>
      <c r="F16" s="44"/>
      <c r="G16" s="14" t="s">
        <v>9</v>
      </c>
      <c r="H16" s="6">
        <v>1022942.56</v>
      </c>
    </row>
    <row r="17" spans="1:8" x14ac:dyDescent="0.25">
      <c r="A17" s="14">
        <v>13</v>
      </c>
      <c r="B17" s="44" t="s">
        <v>18</v>
      </c>
      <c r="C17" s="44"/>
      <c r="D17" s="44"/>
      <c r="E17" s="44"/>
      <c r="F17" s="44"/>
      <c r="G17" s="14" t="s">
        <v>9</v>
      </c>
      <c r="H17" s="6">
        <v>0</v>
      </c>
    </row>
    <row r="18" spans="1:8" x14ac:dyDescent="0.25">
      <c r="A18" s="14">
        <v>14</v>
      </c>
      <c r="B18" s="44" t="s">
        <v>19</v>
      </c>
      <c r="C18" s="44"/>
      <c r="D18" s="44"/>
      <c r="E18" s="44"/>
      <c r="F18" s="44"/>
      <c r="G18" s="14" t="s">
        <v>9</v>
      </c>
      <c r="H18" s="6">
        <v>0</v>
      </c>
    </row>
    <row r="19" spans="1:8" x14ac:dyDescent="0.25">
      <c r="A19" s="14">
        <v>15</v>
      </c>
      <c r="B19" s="44" t="s">
        <v>20</v>
      </c>
      <c r="C19" s="44"/>
      <c r="D19" s="44"/>
      <c r="E19" s="44"/>
      <c r="F19" s="44"/>
      <c r="G19" s="14" t="s">
        <v>9</v>
      </c>
      <c r="H19" s="6">
        <v>33820.36</v>
      </c>
    </row>
    <row r="20" spans="1:8" x14ac:dyDescent="0.25">
      <c r="A20" s="14">
        <v>16</v>
      </c>
      <c r="B20" s="44" t="s">
        <v>21</v>
      </c>
      <c r="C20" s="44"/>
      <c r="D20" s="44"/>
      <c r="E20" s="44"/>
      <c r="F20" s="44"/>
      <c r="G20" s="14" t="s">
        <v>9</v>
      </c>
      <c r="H20" s="6">
        <v>0</v>
      </c>
    </row>
    <row r="21" spans="1:8" x14ac:dyDescent="0.25">
      <c r="A21" s="14">
        <v>17</v>
      </c>
      <c r="B21" s="44" t="s">
        <v>22</v>
      </c>
      <c r="C21" s="44"/>
      <c r="D21" s="44"/>
      <c r="E21" s="44"/>
      <c r="F21" s="44"/>
      <c r="G21" s="14" t="s">
        <v>9</v>
      </c>
      <c r="H21" s="6">
        <v>919902.09</v>
      </c>
    </row>
    <row r="22" spans="1:8" x14ac:dyDescent="0.25">
      <c r="A22" s="14">
        <v>18</v>
      </c>
      <c r="B22" s="44" t="s">
        <v>23</v>
      </c>
      <c r="C22" s="44"/>
      <c r="D22" s="44"/>
      <c r="E22" s="44"/>
      <c r="F22" s="44"/>
      <c r="G22" s="14" t="s">
        <v>9</v>
      </c>
      <c r="H22" s="6">
        <v>15907.12</v>
      </c>
    </row>
    <row r="23" spans="1:8" x14ac:dyDescent="0.25">
      <c r="A23" s="14">
        <v>19</v>
      </c>
      <c r="B23" s="44" t="s">
        <v>24</v>
      </c>
      <c r="C23" s="44"/>
      <c r="D23" s="44"/>
      <c r="E23" s="44"/>
      <c r="F23" s="44"/>
      <c r="G23" s="14" t="s">
        <v>9</v>
      </c>
      <c r="H23" s="6">
        <v>118360.04</v>
      </c>
    </row>
    <row r="24" spans="1:8" x14ac:dyDescent="0.25">
      <c r="A24" s="14">
        <v>20</v>
      </c>
      <c r="B24" s="44" t="s">
        <v>25</v>
      </c>
      <c r="C24" s="44"/>
      <c r="D24" s="44"/>
      <c r="E24" s="44"/>
      <c r="F24" s="44"/>
      <c r="G24" s="14" t="s">
        <v>9</v>
      </c>
      <c r="H24" s="6">
        <v>134267.16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430515.32</v>
      </c>
      <c r="E27" s="33" t="s">
        <v>39</v>
      </c>
      <c r="F27" s="33"/>
      <c r="G27" s="8" t="s">
        <v>40</v>
      </c>
      <c r="H27" s="18">
        <f>D27/G1</f>
        <v>96.612580507618759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39599.93</v>
      </c>
      <c r="E28" s="33" t="s">
        <v>39</v>
      </c>
      <c r="F28" s="33"/>
      <c r="G28" s="8" t="s">
        <v>40</v>
      </c>
      <c r="H28" s="18">
        <f>D28/$G$1</f>
        <v>8.886678934494288</v>
      </c>
    </row>
    <row r="29" spans="1:8" x14ac:dyDescent="0.25">
      <c r="A29" s="12" t="s">
        <v>42</v>
      </c>
      <c r="B29" s="39" t="s">
        <v>37</v>
      </c>
      <c r="C29" s="39"/>
      <c r="D29" s="13">
        <v>17899.560000000001</v>
      </c>
      <c r="E29" s="40" t="s">
        <v>39</v>
      </c>
      <c r="F29" s="40"/>
      <c r="G29" s="15" t="s">
        <v>40</v>
      </c>
      <c r="H29" s="18">
        <f t="shared" ref="H29:H38" si="0">D29/$G$1</f>
        <v>4.016866766903795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29410.26</v>
      </c>
      <c r="E30" s="52" t="s">
        <v>39</v>
      </c>
      <c r="F30" s="53"/>
      <c r="G30" s="8" t="s">
        <v>40</v>
      </c>
      <c r="H30" s="18">
        <f t="shared" si="0"/>
        <v>6.5999999999999988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26416.89+25491.73</f>
        <v>51908.619999999995</v>
      </c>
      <c r="E31" s="33" t="s">
        <v>43</v>
      </c>
      <c r="F31" s="33"/>
      <c r="G31" s="15" t="s">
        <v>40</v>
      </c>
      <c r="H31" s="18">
        <f t="shared" si="0"/>
        <v>11.64889028522699</v>
      </c>
    </row>
    <row r="32" spans="1:8" x14ac:dyDescent="0.25">
      <c r="A32" s="12" t="s">
        <v>51</v>
      </c>
      <c r="B32" s="39" t="s">
        <v>47</v>
      </c>
      <c r="C32" s="39"/>
      <c r="D32" s="13">
        <v>147840</v>
      </c>
      <c r="E32" s="40" t="s">
        <v>39</v>
      </c>
      <c r="F32" s="40"/>
      <c r="G32" s="15" t="s">
        <v>40</v>
      </c>
      <c r="H32" s="18">
        <f>D32/$G$1</f>
        <v>33.176993334979016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2424.2399999999998</v>
      </c>
      <c r="E33" s="33" t="s">
        <v>50</v>
      </c>
      <c r="F33" s="33"/>
      <c r="G33" s="8" t="s">
        <v>40</v>
      </c>
      <c r="H33" s="18">
        <f t="shared" si="0"/>
        <v>0.54402728843607628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9000</v>
      </c>
      <c r="E34" s="33" t="s">
        <v>50</v>
      </c>
      <c r="F34" s="33"/>
      <c r="G34" s="8" t="s">
        <v>40</v>
      </c>
      <c r="H34" s="18">
        <f t="shared" si="0"/>
        <v>2.0197033280222616</v>
      </c>
    </row>
    <row r="35" spans="1:8" x14ac:dyDescent="0.25">
      <c r="A35" s="12" t="s">
        <v>57</v>
      </c>
      <c r="B35" s="39" t="s">
        <v>54</v>
      </c>
      <c r="C35" s="39"/>
      <c r="D35" s="13">
        <v>3000</v>
      </c>
      <c r="E35" s="40" t="s">
        <v>39</v>
      </c>
      <c r="F35" s="40"/>
      <c r="G35" s="15" t="s">
        <v>40</v>
      </c>
      <c r="H35" s="18">
        <f t="shared" si="0"/>
        <v>0.67323444267408716</v>
      </c>
    </row>
    <row r="36" spans="1:8" ht="59.25" customHeight="1" x14ac:dyDescent="0.25">
      <c r="A36" s="16" t="s">
        <v>59</v>
      </c>
      <c r="B36" s="41" t="s">
        <v>130</v>
      </c>
      <c r="C36" s="42"/>
      <c r="D36" s="17">
        <f>5000+747.76+6892.54+26530.28+1500+807.58</f>
        <v>41478.160000000003</v>
      </c>
      <c r="E36" s="33" t="s">
        <v>56</v>
      </c>
      <c r="F36" s="33"/>
      <c r="G36" s="8" t="s">
        <v>40</v>
      </c>
      <c r="H36" s="18">
        <f t="shared" si="0"/>
        <v>9.3081753102488722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14000</v>
      </c>
      <c r="E37" s="33" t="s">
        <v>39</v>
      </c>
      <c r="F37" s="33"/>
      <c r="G37" s="8" t="s">
        <v>40</v>
      </c>
      <c r="H37" s="18">
        <f t="shared" si="0"/>
        <v>3.1417607324790735</v>
      </c>
    </row>
    <row r="38" spans="1:8" ht="42.75" customHeight="1" x14ac:dyDescent="0.25">
      <c r="A38" s="16" t="s">
        <v>62</v>
      </c>
      <c r="B38" s="32" t="s">
        <v>66</v>
      </c>
      <c r="C38" s="32"/>
      <c r="D38" s="17">
        <f>22800</f>
        <v>22800</v>
      </c>
      <c r="E38" s="33" t="s">
        <v>39</v>
      </c>
      <c r="F38" s="33"/>
      <c r="G38" s="8" t="s">
        <v>40</v>
      </c>
      <c r="H38" s="18">
        <f t="shared" si="0"/>
        <v>5.1165817643230627</v>
      </c>
    </row>
    <row r="39" spans="1:8" x14ac:dyDescent="0.25">
      <c r="A39" s="12" t="s">
        <v>64</v>
      </c>
      <c r="B39" s="39" t="s">
        <v>61</v>
      </c>
      <c r="C39" s="39"/>
      <c r="D39" s="13">
        <v>230.06</v>
      </c>
      <c r="E39" s="40" t="s">
        <v>39</v>
      </c>
      <c r="F39" s="40"/>
      <c r="G39" s="15" t="s">
        <v>40</v>
      </c>
      <c r="H39" s="18">
        <f t="shared" ref="H39" si="1">D39/$G$1</f>
        <v>5.1628105293866827E-2</v>
      </c>
    </row>
    <row r="40" spans="1:8" x14ac:dyDescent="0.25">
      <c r="A40" s="37" t="s">
        <v>67</v>
      </c>
      <c r="B40" s="37"/>
      <c r="C40" s="37"/>
      <c r="D40" s="37"/>
      <c r="E40" s="37"/>
      <c r="F40" s="37"/>
      <c r="G40" s="37"/>
      <c r="H40" s="37"/>
    </row>
    <row r="41" spans="1:8" x14ac:dyDescent="0.25">
      <c r="A41" s="12" t="s">
        <v>70</v>
      </c>
      <c r="B41" s="34" t="s">
        <v>68</v>
      </c>
      <c r="C41" s="35"/>
      <c r="D41" s="35"/>
      <c r="E41" s="35"/>
      <c r="F41" s="36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34" t="s">
        <v>72</v>
      </c>
      <c r="C42" s="35"/>
      <c r="D42" s="35"/>
      <c r="E42" s="35"/>
      <c r="F42" s="36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34" t="s">
        <v>74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34" t="s">
        <v>76</v>
      </c>
      <c r="C44" s="35"/>
      <c r="D44" s="35"/>
      <c r="E44" s="35"/>
      <c r="F44" s="36"/>
      <c r="G44" s="15" t="s">
        <v>9</v>
      </c>
      <c r="H44" s="6">
        <f>D44/2734.06</f>
        <v>0</v>
      </c>
    </row>
    <row r="45" spans="1:8" x14ac:dyDescent="0.25">
      <c r="A45" s="37" t="s">
        <v>77</v>
      </c>
      <c r="B45" s="37"/>
      <c r="C45" s="37"/>
      <c r="D45" s="37"/>
      <c r="E45" s="37"/>
      <c r="F45" s="37"/>
      <c r="G45" s="37"/>
      <c r="H45" s="37"/>
    </row>
    <row r="46" spans="1:8" x14ac:dyDescent="0.25">
      <c r="A46" s="12" t="s">
        <v>78</v>
      </c>
      <c r="B46" s="34" t="s">
        <v>8</v>
      </c>
      <c r="C46" s="35"/>
      <c r="D46" s="35"/>
      <c r="E46" s="35"/>
      <c r="F46" s="36"/>
      <c r="G46" s="15" t="s">
        <v>9</v>
      </c>
      <c r="H46" s="6">
        <v>45618.83</v>
      </c>
    </row>
    <row r="47" spans="1:8" x14ac:dyDescent="0.25">
      <c r="A47" s="12" t="s">
        <v>79</v>
      </c>
      <c r="B47" s="34" t="s">
        <v>10</v>
      </c>
      <c r="C47" s="35"/>
      <c r="D47" s="35"/>
      <c r="E47" s="35"/>
      <c r="F47" s="36"/>
      <c r="G47" s="15" t="s">
        <v>9</v>
      </c>
      <c r="H47" s="6">
        <v>-11330.62</v>
      </c>
    </row>
    <row r="48" spans="1:8" x14ac:dyDescent="0.25">
      <c r="A48" s="12" t="s">
        <v>80</v>
      </c>
      <c r="B48" s="34" t="s">
        <v>11</v>
      </c>
      <c r="C48" s="35"/>
      <c r="D48" s="35"/>
      <c r="E48" s="35"/>
      <c r="F48" s="36"/>
      <c r="G48" s="15" t="s">
        <v>9</v>
      </c>
      <c r="H48" s="6">
        <v>34288.21</v>
      </c>
    </row>
    <row r="49" spans="1:8" x14ac:dyDescent="0.25">
      <c r="A49" s="12" t="s">
        <v>81</v>
      </c>
      <c r="B49" s="34" t="s">
        <v>23</v>
      </c>
      <c r="C49" s="35"/>
      <c r="D49" s="35"/>
      <c r="E49" s="35"/>
      <c r="F49" s="36"/>
      <c r="G49" s="15" t="s">
        <v>9</v>
      </c>
      <c r="H49" s="6">
        <v>31701.99</v>
      </c>
    </row>
    <row r="50" spans="1:8" x14ac:dyDescent="0.25">
      <c r="A50" s="12" t="s">
        <v>82</v>
      </c>
      <c r="B50" s="34" t="s">
        <v>24</v>
      </c>
      <c r="C50" s="35"/>
      <c r="D50" s="35"/>
      <c r="E50" s="35"/>
      <c r="F50" s="36"/>
      <c r="G50" s="15" t="s">
        <v>9</v>
      </c>
      <c r="H50" s="6">
        <v>10863.49</v>
      </c>
    </row>
    <row r="51" spans="1:8" x14ac:dyDescent="0.25">
      <c r="A51" s="12" t="s">
        <v>83</v>
      </c>
      <c r="B51" s="34" t="s">
        <v>25</v>
      </c>
      <c r="C51" s="35"/>
      <c r="D51" s="35"/>
      <c r="E51" s="35"/>
      <c r="F51" s="36"/>
      <c r="G51" s="15" t="s">
        <v>9</v>
      </c>
      <c r="H51" s="6">
        <v>42565.48</v>
      </c>
    </row>
    <row r="52" spans="1:8" x14ac:dyDescent="0.25">
      <c r="A52" s="37" t="s">
        <v>84</v>
      </c>
      <c r="B52" s="37"/>
      <c r="C52" s="37"/>
      <c r="D52" s="37"/>
      <c r="E52" s="37"/>
      <c r="F52" s="37"/>
      <c r="G52" s="37"/>
      <c r="H52" s="37"/>
    </row>
    <row r="53" spans="1:8" ht="33.75" customHeight="1" x14ac:dyDescent="0.25">
      <c r="A53" s="11">
        <v>32</v>
      </c>
      <c r="B53" s="38" t="s">
        <v>85</v>
      </c>
      <c r="C53" s="38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39" t="s">
        <v>32</v>
      </c>
      <c r="C54" s="39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39" t="s">
        <v>94</v>
      </c>
      <c r="C55" s="39"/>
      <c r="D55" s="14" t="s">
        <v>93</v>
      </c>
      <c r="E55" s="14" t="s">
        <v>90</v>
      </c>
      <c r="F55" s="14" t="s">
        <v>90</v>
      </c>
      <c r="G55" s="13">
        <v>8631.65</v>
      </c>
      <c r="H55" s="13">
        <v>13449.32</v>
      </c>
    </row>
    <row r="56" spans="1:8" x14ac:dyDescent="0.25">
      <c r="A56" s="14">
        <v>35</v>
      </c>
      <c r="B56" s="39" t="s">
        <v>95</v>
      </c>
      <c r="C56" s="39"/>
      <c r="D56" s="14" t="s">
        <v>9</v>
      </c>
      <c r="E56" s="14" t="s">
        <v>90</v>
      </c>
      <c r="F56" s="14" t="s">
        <v>90</v>
      </c>
      <c r="G56" s="13">
        <v>83552.289999999994</v>
      </c>
      <c r="H56" s="13">
        <v>142412.48000000001</v>
      </c>
    </row>
    <row r="57" spans="1:8" x14ac:dyDescent="0.25">
      <c r="A57" s="14">
        <v>36</v>
      </c>
      <c r="B57" s="39" t="s">
        <v>96</v>
      </c>
      <c r="C57" s="39"/>
      <c r="D57" s="14" t="s">
        <v>9</v>
      </c>
      <c r="E57" s="14" t="s">
        <v>90</v>
      </c>
      <c r="F57" s="14" t="s">
        <v>90</v>
      </c>
      <c r="G57" s="13">
        <v>81703.09</v>
      </c>
      <c r="H57" s="13">
        <v>133220.91</v>
      </c>
    </row>
    <row r="58" spans="1:8" x14ac:dyDescent="0.25">
      <c r="A58" s="14">
        <v>37</v>
      </c>
      <c r="B58" s="39" t="s">
        <v>97</v>
      </c>
      <c r="C58" s="39"/>
      <c r="D58" s="14" t="s">
        <v>9</v>
      </c>
      <c r="E58" s="14" t="s">
        <v>90</v>
      </c>
      <c r="F58" s="14" t="s">
        <v>90</v>
      </c>
      <c r="G58" s="13">
        <v>1849.2</v>
      </c>
      <c r="H58" s="13">
        <v>9191.57</v>
      </c>
    </row>
    <row r="59" spans="1:8" ht="48" customHeight="1" x14ac:dyDescent="0.25">
      <c r="A59" s="19">
        <v>38</v>
      </c>
      <c r="B59" s="38" t="s">
        <v>98</v>
      </c>
      <c r="C59" s="38"/>
      <c r="D59" s="19" t="s">
        <v>9</v>
      </c>
      <c r="E59" s="19" t="s">
        <v>90</v>
      </c>
      <c r="F59" s="19" t="s">
        <v>90</v>
      </c>
      <c r="G59" s="17">
        <v>63954.26</v>
      </c>
      <c r="H59" s="17">
        <v>112374.55</v>
      </c>
    </row>
    <row r="60" spans="1:8" ht="48" customHeight="1" x14ac:dyDescent="0.25">
      <c r="A60" s="19">
        <v>39</v>
      </c>
      <c r="B60" s="38" t="s">
        <v>99</v>
      </c>
      <c r="C60" s="38"/>
      <c r="D60" s="19" t="s">
        <v>9</v>
      </c>
      <c r="E60" s="19" t="s">
        <v>90</v>
      </c>
      <c r="F60" s="19" t="s">
        <v>90</v>
      </c>
      <c r="G60" s="17">
        <v>81703.09</v>
      </c>
      <c r="H60" s="17">
        <v>133220.91</v>
      </c>
    </row>
    <row r="61" spans="1:8" ht="48" customHeight="1" x14ac:dyDescent="0.25">
      <c r="A61" s="19">
        <v>40</v>
      </c>
      <c r="B61" s="38" t="s">
        <v>100</v>
      </c>
      <c r="C61" s="38"/>
      <c r="D61" s="19" t="s">
        <v>9</v>
      </c>
      <c r="E61" s="19" t="s">
        <v>90</v>
      </c>
      <c r="F61" s="19" t="s">
        <v>90</v>
      </c>
      <c r="G61" s="17">
        <v>-17748.830000000002</v>
      </c>
      <c r="H61" s="17">
        <v>-20846.37</v>
      </c>
    </row>
    <row r="62" spans="1:8" ht="48" customHeight="1" x14ac:dyDescent="0.25">
      <c r="A62" s="19">
        <v>41</v>
      </c>
      <c r="B62" s="38" t="s">
        <v>101</v>
      </c>
      <c r="C62" s="38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37" t="s">
        <v>102</v>
      </c>
      <c r="B63" s="37"/>
      <c r="C63" s="37"/>
      <c r="D63" s="37"/>
      <c r="E63" s="37"/>
      <c r="F63" s="37"/>
      <c r="G63" s="37"/>
      <c r="H63" s="37"/>
    </row>
    <row r="64" spans="1:8" x14ac:dyDescent="0.25">
      <c r="A64" s="12" t="s">
        <v>103</v>
      </c>
      <c r="B64" s="34" t="s">
        <v>68</v>
      </c>
      <c r="C64" s="35"/>
      <c r="D64" s="35"/>
      <c r="E64" s="35"/>
      <c r="F64" s="36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34" t="s">
        <v>72</v>
      </c>
      <c r="C65" s="35"/>
      <c r="D65" s="35"/>
      <c r="E65" s="35"/>
      <c r="F65" s="36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34" t="s">
        <v>74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34" t="s">
        <v>76</v>
      </c>
      <c r="C67" s="35"/>
      <c r="D67" s="35"/>
      <c r="E67" s="35"/>
      <c r="F67" s="36"/>
      <c r="G67" s="15" t="s">
        <v>9</v>
      </c>
      <c r="H67" s="6">
        <f>D67/2734.06</f>
        <v>0</v>
      </c>
    </row>
    <row r="68" spans="1:8" x14ac:dyDescent="0.25">
      <c r="A68" s="37" t="s">
        <v>107</v>
      </c>
      <c r="B68" s="37"/>
      <c r="C68" s="37"/>
      <c r="D68" s="37"/>
      <c r="E68" s="37"/>
      <c r="F68" s="37"/>
      <c r="G68" s="37"/>
      <c r="H68" s="37"/>
    </row>
    <row r="69" spans="1:8" x14ac:dyDescent="0.25">
      <c r="A69" s="12" t="s">
        <v>108</v>
      </c>
      <c r="B69" s="34" t="s">
        <v>111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34" t="s">
        <v>112</v>
      </c>
      <c r="C70" s="35"/>
      <c r="D70" s="35"/>
      <c r="E70" s="35"/>
      <c r="F70" s="36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34" t="s">
        <v>113</v>
      </c>
      <c r="C71" s="35"/>
      <c r="D71" s="35"/>
      <c r="E71" s="35"/>
      <c r="F71" s="36"/>
      <c r="G71" s="15" t="s">
        <v>9</v>
      </c>
      <c r="H71" s="6">
        <f>D71/2734.06</f>
        <v>0</v>
      </c>
    </row>
    <row r="73" spans="1:8" ht="58.5" customHeight="1" x14ac:dyDescent="0.25">
      <c r="A73" s="31" t="s">
        <v>114</v>
      </c>
      <c r="B73" s="31"/>
      <c r="C73" s="31"/>
      <c r="D73" s="31"/>
      <c r="E73" s="31"/>
      <c r="F73" s="31"/>
      <c r="G73" s="31"/>
      <c r="H73" s="31"/>
    </row>
  </sheetData>
  <mergeCells count="85">
    <mergeCell ref="A68:H68"/>
    <mergeCell ref="B69:F69"/>
    <mergeCell ref="B70:F70"/>
    <mergeCell ref="B71:F71"/>
    <mergeCell ref="A73:H73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49:F49"/>
    <mergeCell ref="B38:C38"/>
    <mergeCell ref="E38:F38"/>
    <mergeCell ref="A40:H40"/>
    <mergeCell ref="B41:F41"/>
    <mergeCell ref="B42:F42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A57" sqref="A57:H5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131</v>
      </c>
      <c r="F1" t="s">
        <v>129</v>
      </c>
      <c r="G1">
        <v>4250.3</v>
      </c>
    </row>
    <row r="3" spans="1:8" x14ac:dyDescent="0.25">
      <c r="A3" s="4" t="s">
        <v>0</v>
      </c>
      <c r="B3" s="47" t="s">
        <v>1</v>
      </c>
      <c r="C3" s="48"/>
      <c r="D3" s="48"/>
      <c r="E3" s="48"/>
      <c r="F3" s="49"/>
      <c r="G3" s="4" t="s">
        <v>2</v>
      </c>
      <c r="H3" s="4" t="s">
        <v>3</v>
      </c>
    </row>
    <row r="4" spans="1:8" x14ac:dyDescent="0.25">
      <c r="A4" s="14">
        <v>1</v>
      </c>
      <c r="B4" s="39" t="s">
        <v>4</v>
      </c>
      <c r="C4" s="39"/>
      <c r="D4" s="39"/>
      <c r="E4" s="39"/>
      <c r="F4" s="39"/>
      <c r="G4" s="39"/>
      <c r="H4" s="3">
        <v>42452</v>
      </c>
    </row>
    <row r="5" spans="1:8" x14ac:dyDescent="0.25">
      <c r="A5" s="14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14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14">
        <v>4</v>
      </c>
      <c r="B8" s="39" t="s">
        <v>8</v>
      </c>
      <c r="C8" s="39"/>
      <c r="D8" s="39"/>
      <c r="E8" s="39"/>
      <c r="F8" s="39"/>
      <c r="G8" s="14" t="s">
        <v>9</v>
      </c>
      <c r="H8" s="5">
        <v>1763.17</v>
      </c>
    </row>
    <row r="9" spans="1:8" x14ac:dyDescent="0.25">
      <c r="A9" s="14">
        <v>5</v>
      </c>
      <c r="B9" s="39" t="s">
        <v>10</v>
      </c>
      <c r="C9" s="39"/>
      <c r="D9" s="39"/>
      <c r="E9" s="39"/>
      <c r="F9" s="39"/>
      <c r="G9" s="14" t="s">
        <v>9</v>
      </c>
      <c r="H9" s="5">
        <v>264440.90000000002</v>
      </c>
    </row>
    <row r="10" spans="1:8" x14ac:dyDescent="0.25">
      <c r="A10" s="14">
        <v>6</v>
      </c>
      <c r="B10" s="39" t="s">
        <v>11</v>
      </c>
      <c r="C10" s="39"/>
      <c r="D10" s="39"/>
      <c r="E10" s="39"/>
      <c r="F10" s="39"/>
      <c r="G10" s="14" t="s">
        <v>9</v>
      </c>
      <c r="H10" s="5">
        <v>266204.07</v>
      </c>
    </row>
    <row r="11" spans="1:8" x14ac:dyDescent="0.25">
      <c r="A11" s="14">
        <v>7</v>
      </c>
      <c r="B11" s="39" t="s">
        <v>12</v>
      </c>
      <c r="C11" s="39"/>
      <c r="D11" s="39"/>
      <c r="E11" s="39"/>
      <c r="F11" s="39"/>
      <c r="G11" s="14" t="s">
        <v>9</v>
      </c>
      <c r="H11" s="6">
        <v>920826.32</v>
      </c>
    </row>
    <row r="12" spans="1:8" x14ac:dyDescent="0.25">
      <c r="A12" s="14">
        <v>8</v>
      </c>
      <c r="B12" s="44" t="s">
        <v>13</v>
      </c>
      <c r="C12" s="44"/>
      <c r="D12" s="44"/>
      <c r="E12" s="44"/>
      <c r="F12" s="44"/>
      <c r="G12" s="14" t="s">
        <v>9</v>
      </c>
      <c r="H12" s="6">
        <v>852535.32</v>
      </c>
    </row>
    <row r="13" spans="1:8" x14ac:dyDescent="0.25">
      <c r="A13" s="14">
        <v>9</v>
      </c>
      <c r="B13" s="44" t="s">
        <v>14</v>
      </c>
      <c r="C13" s="44"/>
      <c r="D13" s="44"/>
      <c r="E13" s="44"/>
      <c r="F13" s="44"/>
      <c r="G13" s="14" t="s">
        <v>9</v>
      </c>
      <c r="H13" s="6">
        <v>68291</v>
      </c>
    </row>
    <row r="14" spans="1:8" x14ac:dyDescent="0.25">
      <c r="A14" s="14">
        <v>10</v>
      </c>
      <c r="B14" s="44" t="s">
        <v>15</v>
      </c>
      <c r="C14" s="44"/>
      <c r="D14" s="44"/>
      <c r="E14" s="44"/>
      <c r="F14" s="44"/>
      <c r="G14" s="14" t="s">
        <v>9</v>
      </c>
      <c r="H14" s="6">
        <v>0</v>
      </c>
    </row>
    <row r="15" spans="1:8" x14ac:dyDescent="0.25">
      <c r="A15" s="14">
        <v>11</v>
      </c>
      <c r="B15" s="44" t="s">
        <v>16</v>
      </c>
      <c r="C15" s="44"/>
      <c r="D15" s="44"/>
      <c r="E15" s="44"/>
      <c r="F15" s="44"/>
      <c r="G15" s="14" t="s">
        <v>9</v>
      </c>
      <c r="H15" s="6">
        <v>857003.86</v>
      </c>
    </row>
    <row r="16" spans="1:8" x14ac:dyDescent="0.25">
      <c r="A16" s="14">
        <v>12</v>
      </c>
      <c r="B16" s="44" t="s">
        <v>17</v>
      </c>
      <c r="C16" s="44"/>
      <c r="D16" s="44"/>
      <c r="E16" s="44"/>
      <c r="F16" s="44"/>
      <c r="G16" s="14" t="s">
        <v>9</v>
      </c>
      <c r="H16" s="6">
        <v>837753.86</v>
      </c>
    </row>
    <row r="17" spans="1:8" x14ac:dyDescent="0.25">
      <c r="A17" s="14">
        <v>13</v>
      </c>
      <c r="B17" s="44" t="s">
        <v>18</v>
      </c>
      <c r="C17" s="44"/>
      <c r="D17" s="44"/>
      <c r="E17" s="44"/>
      <c r="F17" s="44"/>
      <c r="G17" s="14" t="s">
        <v>9</v>
      </c>
      <c r="H17" s="6">
        <v>0</v>
      </c>
    </row>
    <row r="18" spans="1:8" x14ac:dyDescent="0.25">
      <c r="A18" s="14">
        <v>14</v>
      </c>
      <c r="B18" s="44" t="s">
        <v>19</v>
      </c>
      <c r="C18" s="44"/>
      <c r="D18" s="44"/>
      <c r="E18" s="44"/>
      <c r="F18" s="44"/>
      <c r="G18" s="14" t="s">
        <v>9</v>
      </c>
      <c r="H18" s="6">
        <v>0</v>
      </c>
    </row>
    <row r="19" spans="1:8" x14ac:dyDescent="0.25">
      <c r="A19" s="14">
        <v>15</v>
      </c>
      <c r="B19" s="44" t="s">
        <v>20</v>
      </c>
      <c r="C19" s="44"/>
      <c r="D19" s="44"/>
      <c r="E19" s="44"/>
      <c r="F19" s="44"/>
      <c r="G19" s="14" t="s">
        <v>9</v>
      </c>
      <c r="H19" s="6">
        <v>19250</v>
      </c>
    </row>
    <row r="20" spans="1:8" x14ac:dyDescent="0.25">
      <c r="A20" s="14">
        <v>16</v>
      </c>
      <c r="B20" s="44" t="s">
        <v>21</v>
      </c>
      <c r="C20" s="44"/>
      <c r="D20" s="44"/>
      <c r="E20" s="44"/>
      <c r="F20" s="44"/>
      <c r="G20" s="14" t="s">
        <v>9</v>
      </c>
      <c r="H20" s="6">
        <v>0</v>
      </c>
    </row>
    <row r="21" spans="1:8" x14ac:dyDescent="0.25">
      <c r="A21" s="14">
        <v>17</v>
      </c>
      <c r="B21" s="44" t="s">
        <v>22</v>
      </c>
      <c r="C21" s="44"/>
      <c r="D21" s="44"/>
      <c r="E21" s="44"/>
      <c r="F21" s="44"/>
      <c r="G21" s="14" t="s">
        <v>9</v>
      </c>
      <c r="H21" s="6">
        <v>592562.96</v>
      </c>
    </row>
    <row r="22" spans="1:8" x14ac:dyDescent="0.25">
      <c r="A22" s="14">
        <v>18</v>
      </c>
      <c r="B22" s="44" t="s">
        <v>23</v>
      </c>
      <c r="C22" s="44"/>
      <c r="D22" s="44"/>
      <c r="E22" s="44"/>
      <c r="F22" s="44"/>
      <c r="G22" s="14" t="s">
        <v>9</v>
      </c>
      <c r="H22" s="6">
        <v>5269.21</v>
      </c>
    </row>
    <row r="23" spans="1:8" x14ac:dyDescent="0.25">
      <c r="A23" s="14">
        <v>19</v>
      </c>
      <c r="B23" s="44" t="s">
        <v>24</v>
      </c>
      <c r="C23" s="44"/>
      <c r="D23" s="44"/>
      <c r="E23" s="44"/>
      <c r="F23" s="44"/>
      <c r="G23" s="14" t="s">
        <v>9</v>
      </c>
      <c r="H23" s="6">
        <v>328263.40999999997</v>
      </c>
    </row>
    <row r="24" spans="1:8" x14ac:dyDescent="0.25">
      <c r="A24" s="14">
        <v>20</v>
      </c>
      <c r="B24" s="44" t="s">
        <v>25</v>
      </c>
      <c r="C24" s="44"/>
      <c r="D24" s="44"/>
      <c r="E24" s="44"/>
      <c r="F24" s="44"/>
      <c r="G24" s="14" t="s">
        <v>9</v>
      </c>
      <c r="H24" s="6">
        <v>333532.62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488766.25</v>
      </c>
      <c r="E27" s="33" t="s">
        <v>39</v>
      </c>
      <c r="F27" s="33"/>
      <c r="G27" s="8" t="s">
        <v>40</v>
      </c>
      <c r="H27" s="18">
        <f>D27/G1</f>
        <v>114.99570618544573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37680.36</v>
      </c>
      <c r="E28" s="33" t="s">
        <v>39</v>
      </c>
      <c r="F28" s="33"/>
      <c r="G28" s="8" t="s">
        <v>40</v>
      </c>
      <c r="H28" s="18">
        <f>D28/$G$1</f>
        <v>8.8653412700279972</v>
      </c>
    </row>
    <row r="29" spans="1:8" x14ac:dyDescent="0.25">
      <c r="A29" s="12" t="s">
        <v>42</v>
      </c>
      <c r="B29" s="39" t="s">
        <v>37</v>
      </c>
      <c r="C29" s="39"/>
      <c r="D29" s="13">
        <v>34277.93</v>
      </c>
      <c r="E29" s="40" t="s">
        <v>39</v>
      </c>
      <c r="F29" s="40"/>
      <c r="G29" s="15" t="s">
        <v>40</v>
      </c>
      <c r="H29" s="18">
        <f t="shared" ref="H29:H33" si="0">D29/$G$1</f>
        <v>8.0648260122814861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28051.98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v>118774.56</v>
      </c>
      <c r="E31" s="33" t="s">
        <v>43</v>
      </c>
      <c r="F31" s="33"/>
      <c r="G31" s="15" t="s">
        <v>40</v>
      </c>
      <c r="H31" s="18">
        <f t="shared" si="0"/>
        <v>27.944982707103026</v>
      </c>
    </row>
    <row r="32" spans="1:8" x14ac:dyDescent="0.25">
      <c r="A32" s="12" t="s">
        <v>51</v>
      </c>
      <c r="B32" s="39" t="s">
        <v>54</v>
      </c>
      <c r="C32" s="39"/>
      <c r="D32" s="13">
        <v>4200</v>
      </c>
      <c r="E32" s="40" t="s">
        <v>39</v>
      </c>
      <c r="F32" s="40"/>
      <c r="G32" s="15" t="s">
        <v>40</v>
      </c>
      <c r="H32" s="18">
        <f t="shared" si="0"/>
        <v>0.98816554125591127</v>
      </c>
    </row>
    <row r="33" spans="1:8" ht="42.75" customHeight="1" x14ac:dyDescent="0.25">
      <c r="A33" s="16" t="s">
        <v>53</v>
      </c>
      <c r="B33" s="32" t="s">
        <v>66</v>
      </c>
      <c r="C33" s="32"/>
      <c r="D33" s="17">
        <f>22800+10000</f>
        <v>32800</v>
      </c>
      <c r="E33" s="33" t="s">
        <v>39</v>
      </c>
      <c r="F33" s="33"/>
      <c r="G33" s="8" t="s">
        <v>40</v>
      </c>
      <c r="H33" s="18">
        <f t="shared" si="0"/>
        <v>7.7171023221890218</v>
      </c>
    </row>
    <row r="34" spans="1:8" x14ac:dyDescent="0.25">
      <c r="A34" s="37" t="s">
        <v>67</v>
      </c>
      <c r="B34" s="37"/>
      <c r="C34" s="37"/>
      <c r="D34" s="37"/>
      <c r="E34" s="37"/>
      <c r="F34" s="37"/>
      <c r="G34" s="37"/>
      <c r="H34" s="37"/>
    </row>
    <row r="35" spans="1:8" x14ac:dyDescent="0.25">
      <c r="A35" s="12" t="s">
        <v>70</v>
      </c>
      <c r="B35" s="34" t="s">
        <v>68</v>
      </c>
      <c r="C35" s="35"/>
      <c r="D35" s="35"/>
      <c r="E35" s="35"/>
      <c r="F35" s="36"/>
      <c r="G35" s="15" t="s">
        <v>69</v>
      </c>
      <c r="H35" s="6">
        <f>D35/2734.06</f>
        <v>0</v>
      </c>
    </row>
    <row r="36" spans="1:8" x14ac:dyDescent="0.25">
      <c r="A36" s="12" t="s">
        <v>71</v>
      </c>
      <c r="B36" s="34" t="s">
        <v>72</v>
      </c>
      <c r="C36" s="35"/>
      <c r="D36" s="35"/>
      <c r="E36" s="35"/>
      <c r="F36" s="36"/>
      <c r="G36" s="15" t="s">
        <v>69</v>
      </c>
      <c r="H36" s="6">
        <f>D36/2734.06</f>
        <v>0</v>
      </c>
    </row>
    <row r="37" spans="1:8" x14ac:dyDescent="0.25">
      <c r="A37" s="12" t="s">
        <v>73</v>
      </c>
      <c r="B37" s="34" t="s">
        <v>74</v>
      </c>
      <c r="C37" s="35"/>
      <c r="D37" s="35"/>
      <c r="E37" s="35"/>
      <c r="F37" s="36"/>
      <c r="G37" s="15" t="s">
        <v>69</v>
      </c>
      <c r="H37" s="6">
        <f>D37/2734.06</f>
        <v>0</v>
      </c>
    </row>
    <row r="38" spans="1:8" x14ac:dyDescent="0.25">
      <c r="A38" s="12" t="s">
        <v>75</v>
      </c>
      <c r="B38" s="34" t="s">
        <v>76</v>
      </c>
      <c r="C38" s="35"/>
      <c r="D38" s="35"/>
      <c r="E38" s="35"/>
      <c r="F38" s="36"/>
      <c r="G38" s="15" t="s">
        <v>9</v>
      </c>
      <c r="H38" s="6">
        <f>D38/2734.06</f>
        <v>0</v>
      </c>
    </row>
    <row r="39" spans="1:8" x14ac:dyDescent="0.25">
      <c r="A39" s="37" t="s">
        <v>77</v>
      </c>
      <c r="B39" s="37"/>
      <c r="C39" s="37"/>
      <c r="D39" s="37"/>
      <c r="E39" s="37"/>
      <c r="F39" s="37"/>
      <c r="G39" s="37"/>
      <c r="H39" s="37"/>
    </row>
    <row r="40" spans="1:8" x14ac:dyDescent="0.25">
      <c r="A40" s="12" t="s">
        <v>78</v>
      </c>
      <c r="B40" s="34" t="s">
        <v>8</v>
      </c>
      <c r="C40" s="35"/>
      <c r="D40" s="35"/>
      <c r="E40" s="35"/>
      <c r="F40" s="36"/>
      <c r="G40" s="15" t="s">
        <v>9</v>
      </c>
      <c r="H40" s="6">
        <v>16244.83</v>
      </c>
    </row>
    <row r="41" spans="1:8" x14ac:dyDescent="0.25">
      <c r="A41" s="12" t="s">
        <v>79</v>
      </c>
      <c r="B41" s="34" t="s">
        <v>10</v>
      </c>
      <c r="C41" s="35"/>
      <c r="D41" s="35"/>
      <c r="E41" s="35"/>
      <c r="F41" s="36"/>
      <c r="G41" s="15" t="s">
        <v>9</v>
      </c>
      <c r="H41" s="6">
        <v>208858.62</v>
      </c>
    </row>
    <row r="42" spans="1:8" x14ac:dyDescent="0.25">
      <c r="A42" s="12" t="s">
        <v>80</v>
      </c>
      <c r="B42" s="34" t="s">
        <v>11</v>
      </c>
      <c r="C42" s="35"/>
      <c r="D42" s="35"/>
      <c r="E42" s="35"/>
      <c r="F42" s="36"/>
      <c r="G42" s="15" t="s">
        <v>9</v>
      </c>
      <c r="H42" s="6">
        <v>225103.45</v>
      </c>
    </row>
    <row r="43" spans="1:8" x14ac:dyDescent="0.25">
      <c r="A43" s="12" t="s">
        <v>81</v>
      </c>
      <c r="B43" s="34" t="s">
        <v>23</v>
      </c>
      <c r="C43" s="35"/>
      <c r="D43" s="35"/>
      <c r="E43" s="35"/>
      <c r="F43" s="36"/>
      <c r="G43" s="15" t="s">
        <v>9</v>
      </c>
      <c r="H43" s="6">
        <v>34307.089999999997</v>
      </c>
    </row>
    <row r="44" spans="1:8" x14ac:dyDescent="0.25">
      <c r="A44" s="12" t="s">
        <v>82</v>
      </c>
      <c r="B44" s="34" t="s">
        <v>24</v>
      </c>
      <c r="C44" s="35"/>
      <c r="D44" s="35"/>
      <c r="E44" s="35"/>
      <c r="F44" s="36"/>
      <c r="G44" s="15" t="s">
        <v>9</v>
      </c>
      <c r="H44" s="6">
        <v>102133.87</v>
      </c>
    </row>
    <row r="45" spans="1:8" x14ac:dyDescent="0.25">
      <c r="A45" s="12" t="s">
        <v>83</v>
      </c>
      <c r="B45" s="34" t="s">
        <v>25</v>
      </c>
      <c r="C45" s="35"/>
      <c r="D45" s="35"/>
      <c r="E45" s="35"/>
      <c r="F45" s="36"/>
      <c r="G45" s="15" t="s">
        <v>9</v>
      </c>
      <c r="H45" s="6">
        <v>136440.95999999999</v>
      </c>
    </row>
    <row r="46" spans="1:8" x14ac:dyDescent="0.25">
      <c r="A46" s="37" t="s">
        <v>84</v>
      </c>
      <c r="B46" s="37"/>
      <c r="C46" s="37"/>
      <c r="D46" s="37"/>
      <c r="E46" s="37"/>
      <c r="F46" s="37"/>
      <c r="G46" s="37"/>
      <c r="H46" s="37"/>
    </row>
    <row r="47" spans="1:8" ht="33.75" customHeight="1" x14ac:dyDescent="0.25">
      <c r="A47" s="11">
        <v>32</v>
      </c>
      <c r="B47" s="38" t="s">
        <v>85</v>
      </c>
      <c r="C47" s="38"/>
      <c r="D47" s="11" t="s">
        <v>32</v>
      </c>
      <c r="E47" s="11" t="s">
        <v>86</v>
      </c>
      <c r="F47" s="11" t="s">
        <v>87</v>
      </c>
      <c r="G47" s="11" t="s">
        <v>88</v>
      </c>
      <c r="H47" s="11" t="s">
        <v>89</v>
      </c>
    </row>
    <row r="48" spans="1:8" x14ac:dyDescent="0.25">
      <c r="A48" s="14">
        <v>33</v>
      </c>
      <c r="B48" s="39" t="s">
        <v>32</v>
      </c>
      <c r="C48" s="39"/>
      <c r="D48" s="14" t="s">
        <v>90</v>
      </c>
      <c r="E48" s="14" t="s">
        <v>91</v>
      </c>
      <c r="F48" s="14" t="s">
        <v>92</v>
      </c>
      <c r="G48" s="14" t="s">
        <v>92</v>
      </c>
      <c r="H48" s="14" t="s">
        <v>92</v>
      </c>
    </row>
    <row r="49" spans="1:8" x14ac:dyDescent="0.25">
      <c r="A49" s="14">
        <v>34</v>
      </c>
      <c r="B49" s="39" t="s">
        <v>94</v>
      </c>
      <c r="C49" s="39"/>
      <c r="D49" s="14" t="s">
        <v>93</v>
      </c>
      <c r="E49" s="14" t="s">
        <v>90</v>
      </c>
      <c r="F49" s="14" t="s">
        <v>90</v>
      </c>
      <c r="G49" s="13">
        <v>6148.24</v>
      </c>
      <c r="H49" s="13">
        <v>9360.1200000000008</v>
      </c>
    </row>
    <row r="50" spans="1:8" x14ac:dyDescent="0.25">
      <c r="A50" s="14">
        <v>35</v>
      </c>
      <c r="B50" s="39" t="s">
        <v>95</v>
      </c>
      <c r="C50" s="39"/>
      <c r="D50" s="14" t="s">
        <v>9</v>
      </c>
      <c r="E50" s="14" t="s">
        <v>90</v>
      </c>
      <c r="F50" s="14" t="s">
        <v>90</v>
      </c>
      <c r="G50" s="13">
        <v>62390.67</v>
      </c>
      <c r="H50" s="13">
        <v>106054.48</v>
      </c>
    </row>
    <row r="51" spans="1:8" x14ac:dyDescent="0.25">
      <c r="A51" s="14">
        <v>36</v>
      </c>
      <c r="B51" s="39" t="s">
        <v>96</v>
      </c>
      <c r="C51" s="39"/>
      <c r="D51" s="14" t="s">
        <v>9</v>
      </c>
      <c r="E51" s="14" t="s">
        <v>90</v>
      </c>
      <c r="F51" s="14" t="s">
        <v>90</v>
      </c>
      <c r="G51" s="13">
        <v>61178.6</v>
      </c>
      <c r="H51" s="13">
        <v>98301.61</v>
      </c>
    </row>
    <row r="52" spans="1:8" x14ac:dyDescent="0.25">
      <c r="A52" s="14">
        <v>37</v>
      </c>
      <c r="B52" s="39" t="s">
        <v>97</v>
      </c>
      <c r="C52" s="39"/>
      <c r="D52" s="14" t="s">
        <v>9</v>
      </c>
      <c r="E52" s="14" t="s">
        <v>90</v>
      </c>
      <c r="F52" s="14" t="s">
        <v>90</v>
      </c>
      <c r="G52" s="13">
        <v>1212.07</v>
      </c>
      <c r="H52" s="13">
        <v>7752.87</v>
      </c>
    </row>
    <row r="53" spans="1:8" ht="48" customHeight="1" x14ac:dyDescent="0.25">
      <c r="A53" s="19">
        <v>38</v>
      </c>
      <c r="B53" s="38" t="s">
        <v>98</v>
      </c>
      <c r="C53" s="38"/>
      <c r="D53" s="19" t="s">
        <v>9</v>
      </c>
      <c r="E53" s="19" t="s">
        <v>90</v>
      </c>
      <c r="F53" s="19" t="s">
        <v>90</v>
      </c>
      <c r="G53" s="17">
        <v>50870.46</v>
      </c>
      <c r="H53" s="17">
        <v>96568.28</v>
      </c>
    </row>
    <row r="54" spans="1:8" ht="48" customHeight="1" x14ac:dyDescent="0.25">
      <c r="A54" s="19">
        <v>39</v>
      </c>
      <c r="B54" s="38" t="s">
        <v>99</v>
      </c>
      <c r="C54" s="38"/>
      <c r="D54" s="19" t="s">
        <v>9</v>
      </c>
      <c r="E54" s="19" t="s">
        <v>90</v>
      </c>
      <c r="F54" s="19" t="s">
        <v>90</v>
      </c>
      <c r="G54" s="17">
        <v>61178.6</v>
      </c>
      <c r="H54" s="17">
        <v>98301.61</v>
      </c>
    </row>
    <row r="55" spans="1:8" ht="48" customHeight="1" x14ac:dyDescent="0.25">
      <c r="A55" s="19">
        <v>40</v>
      </c>
      <c r="B55" s="38" t="s">
        <v>100</v>
      </c>
      <c r="C55" s="38"/>
      <c r="D55" s="19" t="s">
        <v>9</v>
      </c>
      <c r="E55" s="19" t="s">
        <v>90</v>
      </c>
      <c r="F55" s="19" t="s">
        <v>90</v>
      </c>
      <c r="G55" s="17">
        <v>-10308.14</v>
      </c>
      <c r="H55" s="17">
        <v>-1733.33</v>
      </c>
    </row>
    <row r="56" spans="1:8" ht="48" customHeight="1" x14ac:dyDescent="0.25">
      <c r="A56" s="19">
        <v>41</v>
      </c>
      <c r="B56" s="38" t="s">
        <v>101</v>
      </c>
      <c r="C56" s="38"/>
      <c r="D56" s="19" t="s">
        <v>9</v>
      </c>
      <c r="E56" s="19" t="s">
        <v>90</v>
      </c>
      <c r="F56" s="19" t="s">
        <v>90</v>
      </c>
      <c r="G56" s="17">
        <v>0</v>
      </c>
      <c r="H56" s="17">
        <v>0</v>
      </c>
    </row>
    <row r="57" spans="1:8" x14ac:dyDescent="0.25">
      <c r="A57" s="37" t="s">
        <v>102</v>
      </c>
      <c r="B57" s="37"/>
      <c r="C57" s="37"/>
      <c r="D57" s="37"/>
      <c r="E57" s="37"/>
      <c r="F57" s="37"/>
      <c r="G57" s="37"/>
      <c r="H57" s="37"/>
    </row>
    <row r="58" spans="1:8" x14ac:dyDescent="0.25">
      <c r="A58" s="12" t="s">
        <v>103</v>
      </c>
      <c r="B58" s="34" t="s">
        <v>68</v>
      </c>
      <c r="C58" s="35"/>
      <c r="D58" s="35"/>
      <c r="E58" s="35"/>
      <c r="F58" s="36"/>
      <c r="G58" s="15" t="s">
        <v>69</v>
      </c>
      <c r="H58" s="6">
        <f>D58/2734.06</f>
        <v>0</v>
      </c>
    </row>
    <row r="59" spans="1:8" x14ac:dyDescent="0.25">
      <c r="A59" s="12" t="s">
        <v>104</v>
      </c>
      <c r="B59" s="34" t="s">
        <v>72</v>
      </c>
      <c r="C59" s="35"/>
      <c r="D59" s="35"/>
      <c r="E59" s="35"/>
      <c r="F59" s="36"/>
      <c r="G59" s="15" t="s">
        <v>69</v>
      </c>
      <c r="H59" s="6">
        <f>D59/2734.06</f>
        <v>0</v>
      </c>
    </row>
    <row r="60" spans="1:8" x14ac:dyDescent="0.25">
      <c r="A60" s="12" t="s">
        <v>105</v>
      </c>
      <c r="B60" s="34" t="s">
        <v>74</v>
      </c>
      <c r="C60" s="35"/>
      <c r="D60" s="35"/>
      <c r="E60" s="35"/>
      <c r="F60" s="36"/>
      <c r="G60" s="15" t="s">
        <v>69</v>
      </c>
      <c r="H60" s="6">
        <f>D60/2734.06</f>
        <v>0</v>
      </c>
    </row>
    <row r="61" spans="1:8" x14ac:dyDescent="0.25">
      <c r="A61" s="12" t="s">
        <v>106</v>
      </c>
      <c r="B61" s="34" t="s">
        <v>76</v>
      </c>
      <c r="C61" s="35"/>
      <c r="D61" s="35"/>
      <c r="E61" s="35"/>
      <c r="F61" s="36"/>
      <c r="G61" s="15" t="s">
        <v>9</v>
      </c>
      <c r="H61" s="6">
        <f>D61/2734.06</f>
        <v>0</v>
      </c>
    </row>
    <row r="62" spans="1:8" x14ac:dyDescent="0.25">
      <c r="A62" s="37" t="s">
        <v>107</v>
      </c>
      <c r="B62" s="37"/>
      <c r="C62" s="37"/>
      <c r="D62" s="37"/>
      <c r="E62" s="37"/>
      <c r="F62" s="37"/>
      <c r="G62" s="37"/>
      <c r="H62" s="37"/>
    </row>
    <row r="63" spans="1:8" x14ac:dyDescent="0.25">
      <c r="A63" s="12" t="s">
        <v>108</v>
      </c>
      <c r="B63" s="34" t="s">
        <v>111</v>
      </c>
      <c r="C63" s="35"/>
      <c r="D63" s="35"/>
      <c r="E63" s="35"/>
      <c r="F63" s="36"/>
      <c r="G63" s="15" t="s">
        <v>69</v>
      </c>
      <c r="H63" s="6">
        <f>D63/2734.06</f>
        <v>0</v>
      </c>
    </row>
    <row r="64" spans="1:8" x14ac:dyDescent="0.25">
      <c r="A64" s="12" t="s">
        <v>109</v>
      </c>
      <c r="B64" s="34" t="s">
        <v>112</v>
      </c>
      <c r="C64" s="35"/>
      <c r="D64" s="35"/>
      <c r="E64" s="35"/>
      <c r="F64" s="36"/>
      <c r="G64" s="15" t="s">
        <v>69</v>
      </c>
      <c r="H64" s="6">
        <f>D64/2734.06</f>
        <v>0</v>
      </c>
    </row>
    <row r="65" spans="1:8" x14ac:dyDescent="0.25">
      <c r="A65" s="12" t="s">
        <v>110</v>
      </c>
      <c r="B65" s="34" t="s">
        <v>113</v>
      </c>
      <c r="C65" s="35"/>
      <c r="D65" s="35"/>
      <c r="E65" s="35"/>
      <c r="F65" s="36"/>
      <c r="G65" s="15" t="s">
        <v>9</v>
      </c>
      <c r="H65" s="6">
        <f>D65/2734.06</f>
        <v>0</v>
      </c>
    </row>
    <row r="67" spans="1:8" ht="58.5" customHeight="1" x14ac:dyDescent="0.25">
      <c r="A67" s="31" t="s">
        <v>114</v>
      </c>
      <c r="B67" s="31"/>
      <c r="C67" s="31"/>
      <c r="D67" s="31"/>
      <c r="E67" s="31"/>
      <c r="F67" s="31"/>
      <c r="G67" s="31"/>
      <c r="H67" s="31"/>
    </row>
  </sheetData>
  <mergeCells count="73">
    <mergeCell ref="A67:H67"/>
    <mergeCell ref="B60:F60"/>
    <mergeCell ref="B61:F61"/>
    <mergeCell ref="A62:H62"/>
    <mergeCell ref="B63:F63"/>
    <mergeCell ref="B64:F64"/>
    <mergeCell ref="B65:F65"/>
    <mergeCell ref="B59:F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H57"/>
    <mergeCell ref="B58:F58"/>
    <mergeCell ref="B47:C47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B45:F45"/>
    <mergeCell ref="A46:H46"/>
    <mergeCell ref="B33:C33"/>
    <mergeCell ref="E33:F33"/>
    <mergeCell ref="A34:H34"/>
    <mergeCell ref="B35:F35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139</v>
      </c>
      <c r="F1" t="s">
        <v>129</v>
      </c>
      <c r="G1">
        <v>8430.9</v>
      </c>
    </row>
    <row r="3" spans="1:8" x14ac:dyDescent="0.25">
      <c r="A3" s="4" t="s">
        <v>0</v>
      </c>
      <c r="B3" s="47" t="s">
        <v>1</v>
      </c>
      <c r="C3" s="48"/>
      <c r="D3" s="48"/>
      <c r="E3" s="48"/>
      <c r="F3" s="49"/>
      <c r="G3" s="4" t="s">
        <v>2</v>
      </c>
      <c r="H3" s="4" t="s">
        <v>3</v>
      </c>
    </row>
    <row r="4" spans="1:8" x14ac:dyDescent="0.25">
      <c r="A4" s="14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14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14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14">
        <v>4</v>
      </c>
      <c r="B8" s="39" t="s">
        <v>8</v>
      </c>
      <c r="C8" s="39"/>
      <c r="D8" s="39"/>
      <c r="E8" s="39"/>
      <c r="F8" s="39"/>
      <c r="G8" s="14" t="s">
        <v>9</v>
      </c>
      <c r="H8" s="5">
        <v>45024.49</v>
      </c>
    </row>
    <row r="9" spans="1:8" x14ac:dyDescent="0.25">
      <c r="A9" s="14">
        <v>5</v>
      </c>
      <c r="B9" s="39" t="s">
        <v>10</v>
      </c>
      <c r="C9" s="39"/>
      <c r="D9" s="39"/>
      <c r="E9" s="39"/>
      <c r="F9" s="39"/>
      <c r="G9" s="14" t="s">
        <v>9</v>
      </c>
      <c r="H9" s="5">
        <v>301466.84999999998</v>
      </c>
    </row>
    <row r="10" spans="1:8" x14ac:dyDescent="0.25">
      <c r="A10" s="14">
        <v>6</v>
      </c>
      <c r="B10" s="39" t="s">
        <v>11</v>
      </c>
      <c r="C10" s="39"/>
      <c r="D10" s="39"/>
      <c r="E10" s="39"/>
      <c r="F10" s="39"/>
      <c r="G10" s="14" t="s">
        <v>9</v>
      </c>
      <c r="H10" s="5">
        <v>346491.34</v>
      </c>
    </row>
    <row r="11" spans="1:8" x14ac:dyDescent="0.25">
      <c r="A11" s="14">
        <v>7</v>
      </c>
      <c r="B11" s="39" t="s">
        <v>12</v>
      </c>
      <c r="C11" s="39"/>
      <c r="D11" s="39"/>
      <c r="E11" s="39"/>
      <c r="F11" s="39"/>
      <c r="G11" s="14" t="s">
        <v>9</v>
      </c>
      <c r="H11" s="6">
        <v>2155106.79</v>
      </c>
    </row>
    <row r="12" spans="1:8" x14ac:dyDescent="0.25">
      <c r="A12" s="14">
        <v>8</v>
      </c>
      <c r="B12" s="44" t="s">
        <v>13</v>
      </c>
      <c r="C12" s="44"/>
      <c r="D12" s="44"/>
      <c r="E12" s="44"/>
      <c r="F12" s="44"/>
      <c r="G12" s="14" t="s">
        <v>9</v>
      </c>
      <c r="H12" s="6">
        <v>1702079.71</v>
      </c>
    </row>
    <row r="13" spans="1:8" x14ac:dyDescent="0.25">
      <c r="A13" s="14">
        <v>9</v>
      </c>
      <c r="B13" s="44" t="s">
        <v>14</v>
      </c>
      <c r="C13" s="44"/>
      <c r="D13" s="44"/>
      <c r="E13" s="44"/>
      <c r="F13" s="44"/>
      <c r="G13" s="14" t="s">
        <v>9</v>
      </c>
      <c r="H13" s="6">
        <v>453027.08</v>
      </c>
    </row>
    <row r="14" spans="1:8" x14ac:dyDescent="0.25">
      <c r="A14" s="14">
        <v>10</v>
      </c>
      <c r="B14" s="44" t="s">
        <v>15</v>
      </c>
      <c r="C14" s="44"/>
      <c r="D14" s="44"/>
      <c r="E14" s="44"/>
      <c r="F14" s="44"/>
      <c r="G14" s="14" t="s">
        <v>9</v>
      </c>
      <c r="H14" s="6">
        <v>0</v>
      </c>
    </row>
    <row r="15" spans="1:8" x14ac:dyDescent="0.25">
      <c r="A15" s="14">
        <v>11</v>
      </c>
      <c r="B15" s="44" t="s">
        <v>16</v>
      </c>
      <c r="C15" s="44"/>
      <c r="D15" s="44"/>
      <c r="E15" s="44"/>
      <c r="F15" s="44"/>
      <c r="G15" s="14" t="s">
        <v>9</v>
      </c>
      <c r="H15" s="6">
        <v>1926416.87</v>
      </c>
    </row>
    <row r="16" spans="1:8" x14ac:dyDescent="0.25">
      <c r="A16" s="14">
        <v>12</v>
      </c>
      <c r="B16" s="44" t="s">
        <v>17</v>
      </c>
      <c r="C16" s="44"/>
      <c r="D16" s="44"/>
      <c r="E16" s="44"/>
      <c r="F16" s="44"/>
      <c r="G16" s="14" t="s">
        <v>9</v>
      </c>
      <c r="H16" s="6">
        <v>1921216.87</v>
      </c>
    </row>
    <row r="17" spans="1:8" x14ac:dyDescent="0.25">
      <c r="A17" s="14">
        <v>13</v>
      </c>
      <c r="B17" s="44" t="s">
        <v>18</v>
      </c>
      <c r="C17" s="44"/>
      <c r="D17" s="44"/>
      <c r="E17" s="44"/>
      <c r="F17" s="44"/>
      <c r="G17" s="14" t="s">
        <v>9</v>
      </c>
      <c r="H17" s="6">
        <v>0</v>
      </c>
    </row>
    <row r="18" spans="1:8" x14ac:dyDescent="0.25">
      <c r="A18" s="14">
        <v>14</v>
      </c>
      <c r="B18" s="44" t="s">
        <v>19</v>
      </c>
      <c r="C18" s="44"/>
      <c r="D18" s="44"/>
      <c r="E18" s="44"/>
      <c r="F18" s="44"/>
      <c r="G18" s="14" t="s">
        <v>9</v>
      </c>
      <c r="H18" s="6">
        <v>0</v>
      </c>
    </row>
    <row r="19" spans="1:8" x14ac:dyDescent="0.25">
      <c r="A19" s="14">
        <v>15</v>
      </c>
      <c r="B19" s="44" t="s">
        <v>20</v>
      </c>
      <c r="C19" s="44"/>
      <c r="D19" s="44"/>
      <c r="E19" s="44"/>
      <c r="F19" s="44"/>
      <c r="G19" s="14" t="s">
        <v>9</v>
      </c>
      <c r="H19" s="6">
        <v>5200</v>
      </c>
    </row>
    <row r="20" spans="1:8" x14ac:dyDescent="0.25">
      <c r="A20" s="14">
        <v>16</v>
      </c>
      <c r="B20" s="44" t="s">
        <v>21</v>
      </c>
      <c r="C20" s="44"/>
      <c r="D20" s="44"/>
      <c r="E20" s="44"/>
      <c r="F20" s="44"/>
      <c r="G20" s="14" t="s">
        <v>9</v>
      </c>
      <c r="H20" s="6">
        <v>0</v>
      </c>
    </row>
    <row r="21" spans="1:8" x14ac:dyDescent="0.25">
      <c r="A21" s="14">
        <v>17</v>
      </c>
      <c r="B21" s="44" t="s">
        <v>22</v>
      </c>
      <c r="C21" s="44"/>
      <c r="D21" s="44"/>
      <c r="E21" s="44"/>
      <c r="F21" s="44"/>
      <c r="G21" s="14" t="s">
        <v>9</v>
      </c>
      <c r="H21" s="6">
        <v>1624950.02</v>
      </c>
    </row>
    <row r="22" spans="1:8" x14ac:dyDescent="0.25">
      <c r="A22" s="14">
        <v>18</v>
      </c>
      <c r="B22" s="44" t="s">
        <v>23</v>
      </c>
      <c r="C22" s="44"/>
      <c r="D22" s="44"/>
      <c r="E22" s="44"/>
      <c r="F22" s="44"/>
      <c r="G22" s="14" t="s">
        <v>9</v>
      </c>
      <c r="H22" s="6">
        <v>7052.14</v>
      </c>
    </row>
    <row r="23" spans="1:8" x14ac:dyDescent="0.25">
      <c r="A23" s="14">
        <v>19</v>
      </c>
      <c r="B23" s="44" t="s">
        <v>24</v>
      </c>
      <c r="C23" s="44"/>
      <c r="D23" s="44"/>
      <c r="E23" s="44"/>
      <c r="F23" s="44"/>
      <c r="G23" s="14" t="s">
        <v>9</v>
      </c>
      <c r="H23" s="6">
        <v>530156.77</v>
      </c>
    </row>
    <row r="24" spans="1:8" x14ac:dyDescent="0.25">
      <c r="A24" s="14">
        <v>20</v>
      </c>
      <c r="B24" s="44" t="s">
        <v>25</v>
      </c>
      <c r="C24" s="44"/>
      <c r="D24" s="44"/>
      <c r="E24" s="44"/>
      <c r="F24" s="44"/>
      <c r="G24" s="14" t="s">
        <v>9</v>
      </c>
      <c r="H24" s="6">
        <v>537208.91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705170.66</v>
      </c>
      <c r="E27" s="33" t="s">
        <v>39</v>
      </c>
      <c r="F27" s="33"/>
      <c r="G27" s="8" t="s">
        <v>40</v>
      </c>
      <c r="H27" s="18">
        <f>D27/$G$1</f>
        <v>83.641207937468124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81627.460000000006</v>
      </c>
      <c r="E28" s="33" t="s">
        <v>39</v>
      </c>
      <c r="F28" s="33"/>
      <c r="G28" s="8" t="s">
        <v>40</v>
      </c>
      <c r="H28" s="18">
        <f t="shared" ref="H28:H38" si="0">D28/$G$1</f>
        <v>9.6819390575146205</v>
      </c>
    </row>
    <row r="29" spans="1:8" x14ac:dyDescent="0.25">
      <c r="A29" s="12" t="s">
        <v>42</v>
      </c>
      <c r="B29" s="39" t="s">
        <v>37</v>
      </c>
      <c r="C29" s="39"/>
      <c r="D29" s="13">
        <v>3150.68</v>
      </c>
      <c r="E29" s="40" t="s">
        <v>39</v>
      </c>
      <c r="F29" s="40"/>
      <c r="G29" s="15" t="s">
        <v>40</v>
      </c>
      <c r="H29" s="18">
        <f t="shared" si="0"/>
        <v>0.37370624725711371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55643.94</v>
      </c>
      <c r="E30" s="52" t="s">
        <v>39</v>
      </c>
      <c r="F30" s="53"/>
      <c r="G30" s="8" t="s">
        <v>40</v>
      </c>
      <c r="H30" s="18">
        <f t="shared" si="0"/>
        <v>6.6000000000000005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70445.05+62224.85</f>
        <v>132669.9</v>
      </c>
      <c r="E31" s="33" t="s">
        <v>43</v>
      </c>
      <c r="F31" s="33"/>
      <c r="G31" s="15" t="s">
        <v>40</v>
      </c>
      <c r="H31" s="18">
        <f t="shared" si="0"/>
        <v>15.736149165569513</v>
      </c>
    </row>
    <row r="32" spans="1:8" x14ac:dyDescent="0.25">
      <c r="A32" s="12" t="s">
        <v>51</v>
      </c>
      <c r="B32" s="39" t="s">
        <v>135</v>
      </c>
      <c r="C32" s="39"/>
      <c r="D32" s="13">
        <v>76675.199999999997</v>
      </c>
      <c r="E32" s="40" t="s">
        <v>39</v>
      </c>
      <c r="F32" s="40"/>
      <c r="G32" s="15" t="s">
        <v>40</v>
      </c>
      <c r="H32" s="18">
        <f t="shared" si="0"/>
        <v>9.0945450663630218</v>
      </c>
    </row>
    <row r="33" spans="1:8" x14ac:dyDescent="0.25">
      <c r="A33" s="12" t="s">
        <v>53</v>
      </c>
      <c r="B33" s="39" t="s">
        <v>54</v>
      </c>
      <c r="C33" s="39"/>
      <c r="D33" s="13">
        <v>6000</v>
      </c>
      <c r="E33" s="40" t="s">
        <v>39</v>
      </c>
      <c r="F33" s="40"/>
      <c r="G33" s="15" t="s">
        <v>40</v>
      </c>
      <c r="H33" s="18">
        <f t="shared" si="0"/>
        <v>0.71166779347400633</v>
      </c>
    </row>
    <row r="34" spans="1:8" ht="59.25" customHeight="1" x14ac:dyDescent="0.25">
      <c r="A34" s="16" t="s">
        <v>55</v>
      </c>
      <c r="B34" s="41" t="s">
        <v>138</v>
      </c>
      <c r="C34" s="42"/>
      <c r="D34" s="17">
        <f>4500+2500+30057+1500</f>
        <v>38557</v>
      </c>
      <c r="E34" s="33" t="s">
        <v>56</v>
      </c>
      <c r="F34" s="33"/>
      <c r="G34" s="8" t="s">
        <v>40</v>
      </c>
      <c r="H34" s="18">
        <f t="shared" si="0"/>
        <v>4.573295852162877</v>
      </c>
    </row>
    <row r="35" spans="1:8" ht="42.75" customHeight="1" x14ac:dyDescent="0.25">
      <c r="A35" s="16" t="s">
        <v>57</v>
      </c>
      <c r="B35" s="32" t="s">
        <v>66</v>
      </c>
      <c r="C35" s="32"/>
      <c r="D35" s="17">
        <f>45600+10000</f>
        <v>55600</v>
      </c>
      <c r="E35" s="33" t="s">
        <v>39</v>
      </c>
      <c r="F35" s="33"/>
      <c r="G35" s="8" t="s">
        <v>40</v>
      </c>
      <c r="H35" s="18">
        <f t="shared" si="0"/>
        <v>6.5947882195257925</v>
      </c>
    </row>
    <row r="36" spans="1:8" x14ac:dyDescent="0.25">
      <c r="A36" s="12" t="s">
        <v>59</v>
      </c>
      <c r="B36" s="39" t="s">
        <v>134</v>
      </c>
      <c r="C36" s="39"/>
      <c r="D36" s="13">
        <v>30500</v>
      </c>
      <c r="E36" s="40"/>
      <c r="F36" s="40"/>
      <c r="G36" s="15" t="s">
        <v>40</v>
      </c>
      <c r="H36" s="18">
        <f t="shared" si="0"/>
        <v>3.6176446168261989</v>
      </c>
    </row>
    <row r="37" spans="1:8" x14ac:dyDescent="0.25">
      <c r="A37" s="12" t="s">
        <v>60</v>
      </c>
      <c r="B37" s="39" t="s">
        <v>136</v>
      </c>
      <c r="C37" s="39"/>
      <c r="D37" s="13">
        <v>4500</v>
      </c>
      <c r="E37" s="40"/>
      <c r="F37" s="40"/>
      <c r="G37" s="15" t="s">
        <v>40</v>
      </c>
      <c r="H37" s="18">
        <f t="shared" si="0"/>
        <v>0.53375084510550475</v>
      </c>
    </row>
    <row r="38" spans="1:8" x14ac:dyDescent="0.25">
      <c r="A38" s="12" t="s">
        <v>62</v>
      </c>
      <c r="B38" s="39" t="s">
        <v>61</v>
      </c>
      <c r="C38" s="39"/>
      <c r="D38" s="13">
        <v>345.09</v>
      </c>
      <c r="E38" s="40"/>
      <c r="F38" s="40"/>
      <c r="G38" s="15" t="s">
        <v>40</v>
      </c>
      <c r="H38" s="18">
        <f t="shared" si="0"/>
        <v>4.0931573141657476E-2</v>
      </c>
    </row>
    <row r="39" spans="1:8" ht="27.75" customHeight="1" x14ac:dyDescent="0.25">
      <c r="A39" s="16" t="s">
        <v>64</v>
      </c>
      <c r="B39" s="50" t="s">
        <v>137</v>
      </c>
      <c r="C39" s="51"/>
      <c r="D39" s="17">
        <v>181.72</v>
      </c>
      <c r="E39" s="33"/>
      <c r="F39" s="33"/>
      <c r="G39" s="8" t="s">
        <v>40</v>
      </c>
      <c r="H39" s="18">
        <f t="shared" ref="H39" si="1">D39/$G$1</f>
        <v>2.1554045238349407E-2</v>
      </c>
    </row>
    <row r="40" spans="1:8" x14ac:dyDescent="0.25">
      <c r="A40" s="37" t="s">
        <v>67</v>
      </c>
      <c r="B40" s="37"/>
      <c r="C40" s="37"/>
      <c r="D40" s="37"/>
      <c r="E40" s="37"/>
      <c r="F40" s="37"/>
      <c r="G40" s="37"/>
      <c r="H40" s="37"/>
    </row>
    <row r="41" spans="1:8" x14ac:dyDescent="0.25">
      <c r="A41" s="12" t="s">
        <v>70</v>
      </c>
      <c r="B41" s="34" t="s">
        <v>68</v>
      </c>
      <c r="C41" s="35"/>
      <c r="D41" s="35"/>
      <c r="E41" s="35"/>
      <c r="F41" s="36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34" t="s">
        <v>72</v>
      </c>
      <c r="C42" s="35"/>
      <c r="D42" s="35"/>
      <c r="E42" s="35"/>
      <c r="F42" s="36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34" t="s">
        <v>74</v>
      </c>
      <c r="C43" s="35"/>
      <c r="D43" s="35"/>
      <c r="E43" s="35"/>
      <c r="F43" s="36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34" t="s">
        <v>76</v>
      </c>
      <c r="C44" s="35"/>
      <c r="D44" s="35"/>
      <c r="E44" s="35"/>
      <c r="F44" s="36"/>
      <c r="G44" s="15" t="s">
        <v>9</v>
      </c>
      <c r="H44" s="6">
        <f>D44/2734.06</f>
        <v>0</v>
      </c>
    </row>
    <row r="45" spans="1:8" x14ac:dyDescent="0.25">
      <c r="A45" s="37" t="s">
        <v>77</v>
      </c>
      <c r="B45" s="37"/>
      <c r="C45" s="37"/>
      <c r="D45" s="37"/>
      <c r="E45" s="37"/>
      <c r="F45" s="37"/>
      <c r="G45" s="37"/>
      <c r="H45" s="37"/>
    </row>
    <row r="46" spans="1:8" x14ac:dyDescent="0.25">
      <c r="A46" s="12" t="s">
        <v>78</v>
      </c>
      <c r="B46" s="34" t="s">
        <v>8</v>
      </c>
      <c r="C46" s="35"/>
      <c r="D46" s="35"/>
      <c r="E46" s="35"/>
      <c r="F46" s="36"/>
      <c r="G46" s="15" t="s">
        <v>9</v>
      </c>
      <c r="H46" s="6">
        <v>109961.61</v>
      </c>
    </row>
    <row r="47" spans="1:8" x14ac:dyDescent="0.25">
      <c r="A47" s="12" t="s">
        <v>79</v>
      </c>
      <c r="B47" s="34" t="s">
        <v>10</v>
      </c>
      <c r="C47" s="35"/>
      <c r="D47" s="35"/>
      <c r="E47" s="35"/>
      <c r="F47" s="36"/>
      <c r="G47" s="15" t="s">
        <v>9</v>
      </c>
      <c r="H47" s="6">
        <v>127883.13</v>
      </c>
    </row>
    <row r="48" spans="1:8" x14ac:dyDescent="0.25">
      <c r="A48" s="12" t="s">
        <v>80</v>
      </c>
      <c r="B48" s="34" t="s">
        <v>11</v>
      </c>
      <c r="C48" s="35"/>
      <c r="D48" s="35"/>
      <c r="E48" s="35"/>
      <c r="F48" s="36"/>
      <c r="G48" s="15" t="s">
        <v>9</v>
      </c>
      <c r="H48" s="6">
        <v>237844.74</v>
      </c>
    </row>
    <row r="49" spans="1:8" x14ac:dyDescent="0.25">
      <c r="A49" s="12" t="s">
        <v>81</v>
      </c>
      <c r="B49" s="34" t="s">
        <v>23</v>
      </c>
      <c r="C49" s="35"/>
      <c r="D49" s="35"/>
      <c r="E49" s="35"/>
      <c r="F49" s="36"/>
      <c r="G49" s="15" t="s">
        <v>9</v>
      </c>
      <c r="H49" s="6">
        <v>111706.73</v>
      </c>
    </row>
    <row r="50" spans="1:8" x14ac:dyDescent="0.25">
      <c r="A50" s="12" t="s">
        <v>82</v>
      </c>
      <c r="B50" s="34" t="s">
        <v>24</v>
      </c>
      <c r="C50" s="35"/>
      <c r="D50" s="35"/>
      <c r="E50" s="35"/>
      <c r="F50" s="36"/>
      <c r="G50" s="15" t="s">
        <v>9</v>
      </c>
      <c r="H50" s="6">
        <v>8350.01</v>
      </c>
    </row>
    <row r="51" spans="1:8" x14ac:dyDescent="0.25">
      <c r="A51" s="12" t="s">
        <v>83</v>
      </c>
      <c r="B51" s="34" t="s">
        <v>25</v>
      </c>
      <c r="C51" s="35"/>
      <c r="D51" s="35"/>
      <c r="E51" s="35"/>
      <c r="F51" s="36"/>
      <c r="G51" s="15" t="s">
        <v>9</v>
      </c>
      <c r="H51" s="6">
        <v>120056.74</v>
      </c>
    </row>
    <row r="52" spans="1:8" x14ac:dyDescent="0.25">
      <c r="A52" s="37" t="s">
        <v>84</v>
      </c>
      <c r="B52" s="37"/>
      <c r="C52" s="37"/>
      <c r="D52" s="37"/>
      <c r="E52" s="37"/>
      <c r="F52" s="37"/>
      <c r="G52" s="37"/>
      <c r="H52" s="37"/>
    </row>
    <row r="53" spans="1:8" ht="33.75" customHeight="1" x14ac:dyDescent="0.25">
      <c r="A53" s="11">
        <v>32</v>
      </c>
      <c r="B53" s="38" t="s">
        <v>85</v>
      </c>
      <c r="C53" s="38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39" t="s">
        <v>32</v>
      </c>
      <c r="C54" s="39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39" t="s">
        <v>94</v>
      </c>
      <c r="C55" s="39"/>
      <c r="D55" s="14" t="s">
        <v>93</v>
      </c>
      <c r="E55" s="14" t="s">
        <v>90</v>
      </c>
      <c r="F55" s="14" t="s">
        <v>90</v>
      </c>
      <c r="G55" s="13">
        <v>13669.95</v>
      </c>
      <c r="H55" s="13">
        <v>21849.040000000001</v>
      </c>
    </row>
    <row r="56" spans="1:8" x14ac:dyDescent="0.25">
      <c r="A56" s="14">
        <v>35</v>
      </c>
      <c r="B56" s="39" t="s">
        <v>95</v>
      </c>
      <c r="C56" s="39"/>
      <c r="D56" s="14" t="s">
        <v>9</v>
      </c>
      <c r="E56" s="14" t="s">
        <v>90</v>
      </c>
      <c r="F56" s="14" t="s">
        <v>90</v>
      </c>
      <c r="G56" s="13">
        <v>138570.48000000001</v>
      </c>
      <c r="H56" s="13">
        <v>237019.14</v>
      </c>
    </row>
    <row r="57" spans="1:8" x14ac:dyDescent="0.25">
      <c r="A57" s="14">
        <v>36</v>
      </c>
      <c r="B57" s="39" t="s">
        <v>96</v>
      </c>
      <c r="C57" s="39"/>
      <c r="D57" s="14" t="s">
        <v>9</v>
      </c>
      <c r="E57" s="14" t="s">
        <v>90</v>
      </c>
      <c r="F57" s="14" t="s">
        <v>90</v>
      </c>
      <c r="G57" s="13">
        <v>137662.65</v>
      </c>
      <c r="H57" s="13">
        <v>233684.13</v>
      </c>
    </row>
    <row r="58" spans="1:8" x14ac:dyDescent="0.25">
      <c r="A58" s="14">
        <v>37</v>
      </c>
      <c r="B58" s="39" t="s">
        <v>97</v>
      </c>
      <c r="C58" s="39"/>
      <c r="D58" s="14" t="s">
        <v>9</v>
      </c>
      <c r="E58" s="14" t="s">
        <v>90</v>
      </c>
      <c r="F58" s="14" t="s">
        <v>90</v>
      </c>
      <c r="G58" s="13">
        <v>907.83</v>
      </c>
      <c r="H58" s="13">
        <v>3335.01</v>
      </c>
    </row>
    <row r="59" spans="1:8" ht="48" customHeight="1" x14ac:dyDescent="0.25">
      <c r="A59" s="19">
        <v>38</v>
      </c>
      <c r="B59" s="38" t="s">
        <v>98</v>
      </c>
      <c r="C59" s="38"/>
      <c r="D59" s="19" t="s">
        <v>9</v>
      </c>
      <c r="E59" s="19" t="s">
        <v>90</v>
      </c>
      <c r="F59" s="19" t="s">
        <v>90</v>
      </c>
      <c r="G59" s="17">
        <v>75516.679999999993</v>
      </c>
      <c r="H59" s="17">
        <v>135902.93</v>
      </c>
    </row>
    <row r="60" spans="1:8" ht="48" customHeight="1" x14ac:dyDescent="0.25">
      <c r="A60" s="19">
        <v>39</v>
      </c>
      <c r="B60" s="38" t="s">
        <v>99</v>
      </c>
      <c r="C60" s="38"/>
      <c r="D60" s="19" t="s">
        <v>9</v>
      </c>
      <c r="E60" s="19" t="s">
        <v>90</v>
      </c>
      <c r="F60" s="19" t="s">
        <v>90</v>
      </c>
      <c r="G60" s="17">
        <v>137662.65</v>
      </c>
      <c r="H60" s="17">
        <v>233684.13</v>
      </c>
    </row>
    <row r="61" spans="1:8" ht="48" customHeight="1" x14ac:dyDescent="0.25">
      <c r="A61" s="19">
        <v>40</v>
      </c>
      <c r="B61" s="38" t="s">
        <v>100</v>
      </c>
      <c r="C61" s="38"/>
      <c r="D61" s="19" t="s">
        <v>9</v>
      </c>
      <c r="E61" s="19" t="s">
        <v>90</v>
      </c>
      <c r="F61" s="19" t="s">
        <v>90</v>
      </c>
      <c r="G61" s="17">
        <v>-62145.97</v>
      </c>
      <c r="H61" s="17">
        <v>-97781.2</v>
      </c>
    </row>
    <row r="62" spans="1:8" ht="48" customHeight="1" x14ac:dyDescent="0.25">
      <c r="A62" s="19">
        <v>41</v>
      </c>
      <c r="B62" s="38" t="s">
        <v>101</v>
      </c>
      <c r="C62" s="38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37" t="s">
        <v>102</v>
      </c>
      <c r="B63" s="37"/>
      <c r="C63" s="37"/>
      <c r="D63" s="37"/>
      <c r="E63" s="37"/>
      <c r="F63" s="37"/>
      <c r="G63" s="37"/>
      <c r="H63" s="37"/>
    </row>
    <row r="64" spans="1:8" x14ac:dyDescent="0.25">
      <c r="A64" s="12" t="s">
        <v>103</v>
      </c>
      <c r="B64" s="34" t="s">
        <v>68</v>
      </c>
      <c r="C64" s="35"/>
      <c r="D64" s="35"/>
      <c r="E64" s="35"/>
      <c r="F64" s="36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34" t="s">
        <v>72</v>
      </c>
      <c r="C65" s="35"/>
      <c r="D65" s="35"/>
      <c r="E65" s="35"/>
      <c r="F65" s="36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34" t="s">
        <v>74</v>
      </c>
      <c r="C66" s="35"/>
      <c r="D66" s="35"/>
      <c r="E66" s="35"/>
      <c r="F66" s="36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34" t="s">
        <v>76</v>
      </c>
      <c r="C67" s="35"/>
      <c r="D67" s="35"/>
      <c r="E67" s="35"/>
      <c r="F67" s="36"/>
      <c r="G67" s="15" t="s">
        <v>9</v>
      </c>
      <c r="H67" s="6">
        <f>D67/2734.06</f>
        <v>0</v>
      </c>
    </row>
    <row r="68" spans="1:8" x14ac:dyDescent="0.25">
      <c r="A68" s="37" t="s">
        <v>107</v>
      </c>
      <c r="B68" s="37"/>
      <c r="C68" s="37"/>
      <c r="D68" s="37"/>
      <c r="E68" s="37"/>
      <c r="F68" s="37"/>
      <c r="G68" s="37"/>
      <c r="H68" s="37"/>
    </row>
    <row r="69" spans="1:8" x14ac:dyDescent="0.25">
      <c r="A69" s="12" t="s">
        <v>108</v>
      </c>
      <c r="B69" s="34" t="s">
        <v>111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34" t="s">
        <v>112</v>
      </c>
      <c r="C70" s="35"/>
      <c r="D70" s="35"/>
      <c r="E70" s="35"/>
      <c r="F70" s="36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34" t="s">
        <v>113</v>
      </c>
      <c r="C71" s="35"/>
      <c r="D71" s="35"/>
      <c r="E71" s="35"/>
      <c r="F71" s="36"/>
      <c r="G71" s="15" t="s">
        <v>9</v>
      </c>
      <c r="H71" s="6">
        <f>D71/2734.06</f>
        <v>0</v>
      </c>
    </row>
    <row r="73" spans="1:8" ht="58.5" customHeight="1" x14ac:dyDescent="0.25">
      <c r="A73" s="31" t="s">
        <v>114</v>
      </c>
      <c r="B73" s="31"/>
      <c r="C73" s="31"/>
      <c r="D73" s="31"/>
      <c r="E73" s="31"/>
      <c r="F73" s="31"/>
      <c r="G73" s="31"/>
      <c r="H73" s="31"/>
    </row>
  </sheetData>
  <mergeCells count="85">
    <mergeCell ref="A68:H68"/>
    <mergeCell ref="B69:F69"/>
    <mergeCell ref="B70:F70"/>
    <mergeCell ref="B71:F71"/>
    <mergeCell ref="A73:H73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49:F49"/>
    <mergeCell ref="B38:C38"/>
    <mergeCell ref="E38:F38"/>
    <mergeCell ref="A40:H40"/>
    <mergeCell ref="B41:F41"/>
    <mergeCell ref="B42:F42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3:C33"/>
    <mergeCell ref="E33:F33"/>
    <mergeCell ref="B34:C34"/>
    <mergeCell ref="E34:F34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34" workbookViewId="0">
      <selection activeCell="B37" sqref="B37:C3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141</v>
      </c>
      <c r="F1" t="s">
        <v>129</v>
      </c>
      <c r="G1">
        <v>2847.5</v>
      </c>
    </row>
    <row r="3" spans="1:8" x14ac:dyDescent="0.25">
      <c r="A3" s="4" t="s">
        <v>0</v>
      </c>
      <c r="B3" s="47" t="s">
        <v>1</v>
      </c>
      <c r="C3" s="48"/>
      <c r="D3" s="48"/>
      <c r="E3" s="48"/>
      <c r="F3" s="49"/>
      <c r="G3" s="4" t="s">
        <v>2</v>
      </c>
      <c r="H3" s="4" t="s">
        <v>3</v>
      </c>
    </row>
    <row r="4" spans="1:8" x14ac:dyDescent="0.25">
      <c r="A4" s="14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14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14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14">
        <v>4</v>
      </c>
      <c r="B8" s="39" t="s">
        <v>8</v>
      </c>
      <c r="C8" s="39"/>
      <c r="D8" s="39"/>
      <c r="E8" s="39"/>
      <c r="F8" s="39"/>
      <c r="G8" s="14" t="s">
        <v>9</v>
      </c>
      <c r="H8" s="5">
        <v>6402.02</v>
      </c>
    </row>
    <row r="9" spans="1:8" x14ac:dyDescent="0.25">
      <c r="A9" s="14">
        <v>5</v>
      </c>
      <c r="B9" s="39" t="s">
        <v>10</v>
      </c>
      <c r="C9" s="39"/>
      <c r="D9" s="39"/>
      <c r="E9" s="39"/>
      <c r="F9" s="39"/>
      <c r="G9" s="14" t="s">
        <v>9</v>
      </c>
      <c r="H9" s="5">
        <v>98331.839999999997</v>
      </c>
    </row>
    <row r="10" spans="1:8" x14ac:dyDescent="0.25">
      <c r="A10" s="14">
        <v>6</v>
      </c>
      <c r="B10" s="39" t="s">
        <v>11</v>
      </c>
      <c r="C10" s="39"/>
      <c r="D10" s="39"/>
      <c r="E10" s="39"/>
      <c r="F10" s="39"/>
      <c r="G10" s="14" t="s">
        <v>9</v>
      </c>
      <c r="H10" s="5">
        <v>104733.86</v>
      </c>
    </row>
    <row r="11" spans="1:8" x14ac:dyDescent="0.25">
      <c r="A11" s="14">
        <v>7</v>
      </c>
      <c r="B11" s="39" t="s">
        <v>12</v>
      </c>
      <c r="C11" s="39"/>
      <c r="D11" s="39"/>
      <c r="E11" s="39"/>
      <c r="F11" s="39"/>
      <c r="G11" s="14" t="s">
        <v>9</v>
      </c>
      <c r="H11" s="6">
        <v>645309.77</v>
      </c>
    </row>
    <row r="12" spans="1:8" x14ac:dyDescent="0.25">
      <c r="A12" s="14">
        <v>8</v>
      </c>
      <c r="B12" s="44" t="s">
        <v>13</v>
      </c>
      <c r="C12" s="44"/>
      <c r="D12" s="44"/>
      <c r="E12" s="44"/>
      <c r="F12" s="44"/>
      <c r="G12" s="14" t="s">
        <v>9</v>
      </c>
      <c r="H12" s="6">
        <v>606526.85</v>
      </c>
    </row>
    <row r="13" spans="1:8" x14ac:dyDescent="0.25">
      <c r="A13" s="14">
        <v>9</v>
      </c>
      <c r="B13" s="44" t="s">
        <v>14</v>
      </c>
      <c r="C13" s="44"/>
      <c r="D13" s="44"/>
      <c r="E13" s="44"/>
      <c r="F13" s="44"/>
      <c r="G13" s="14" t="s">
        <v>9</v>
      </c>
      <c r="H13" s="6">
        <v>38782.92</v>
      </c>
    </row>
    <row r="14" spans="1:8" x14ac:dyDescent="0.25">
      <c r="A14" s="14">
        <v>10</v>
      </c>
      <c r="B14" s="44" t="s">
        <v>15</v>
      </c>
      <c r="C14" s="44"/>
      <c r="D14" s="44"/>
      <c r="E14" s="44"/>
      <c r="F14" s="44"/>
      <c r="G14" s="14" t="s">
        <v>9</v>
      </c>
      <c r="H14" s="6">
        <v>0</v>
      </c>
    </row>
    <row r="15" spans="1:8" x14ac:dyDescent="0.25">
      <c r="A15" s="14">
        <v>11</v>
      </c>
      <c r="B15" s="44" t="s">
        <v>16</v>
      </c>
      <c r="C15" s="44"/>
      <c r="D15" s="44"/>
      <c r="E15" s="44"/>
      <c r="F15" s="44"/>
      <c r="G15" s="14" t="s">
        <v>9</v>
      </c>
      <c r="H15" s="6">
        <v>652091.26</v>
      </c>
    </row>
    <row r="16" spans="1:8" x14ac:dyDescent="0.25">
      <c r="A16" s="14">
        <v>12</v>
      </c>
      <c r="B16" s="44" t="s">
        <v>17</v>
      </c>
      <c r="C16" s="44"/>
      <c r="D16" s="44"/>
      <c r="E16" s="44"/>
      <c r="F16" s="44"/>
      <c r="G16" s="14" t="s">
        <v>9</v>
      </c>
      <c r="H16" s="6">
        <v>615328.97</v>
      </c>
    </row>
    <row r="17" spans="1:8" x14ac:dyDescent="0.25">
      <c r="A17" s="14">
        <v>13</v>
      </c>
      <c r="B17" s="44" t="s">
        <v>18</v>
      </c>
      <c r="C17" s="44"/>
      <c r="D17" s="44"/>
      <c r="E17" s="44"/>
      <c r="F17" s="44"/>
      <c r="G17" s="14" t="s">
        <v>9</v>
      </c>
      <c r="H17" s="6">
        <v>0</v>
      </c>
    </row>
    <row r="18" spans="1:8" x14ac:dyDescent="0.25">
      <c r="A18" s="14">
        <v>14</v>
      </c>
      <c r="B18" s="44" t="s">
        <v>19</v>
      </c>
      <c r="C18" s="44"/>
      <c r="D18" s="44"/>
      <c r="E18" s="44"/>
      <c r="F18" s="44"/>
      <c r="G18" s="14" t="s">
        <v>9</v>
      </c>
      <c r="H18" s="6">
        <v>0</v>
      </c>
    </row>
    <row r="19" spans="1:8" x14ac:dyDescent="0.25">
      <c r="A19" s="14">
        <v>15</v>
      </c>
      <c r="B19" s="44" t="s">
        <v>20</v>
      </c>
      <c r="C19" s="44"/>
      <c r="D19" s="44"/>
      <c r="E19" s="44"/>
      <c r="F19" s="44"/>
      <c r="G19" s="14" t="s">
        <v>9</v>
      </c>
      <c r="H19" s="6">
        <v>36762.29</v>
      </c>
    </row>
    <row r="20" spans="1:8" x14ac:dyDescent="0.25">
      <c r="A20" s="14">
        <v>16</v>
      </c>
      <c r="B20" s="44" t="s">
        <v>21</v>
      </c>
      <c r="C20" s="44"/>
      <c r="D20" s="44"/>
      <c r="E20" s="44"/>
      <c r="F20" s="44"/>
      <c r="G20" s="14" t="s">
        <v>9</v>
      </c>
      <c r="H20" s="6">
        <v>0</v>
      </c>
    </row>
    <row r="21" spans="1:8" x14ac:dyDescent="0.25">
      <c r="A21" s="14">
        <v>17</v>
      </c>
      <c r="B21" s="44" t="s">
        <v>22</v>
      </c>
      <c r="C21" s="44"/>
      <c r="D21" s="44"/>
      <c r="E21" s="44"/>
      <c r="F21" s="44"/>
      <c r="G21" s="14" t="s">
        <v>9</v>
      </c>
      <c r="H21" s="6">
        <v>553759.42000000004</v>
      </c>
    </row>
    <row r="22" spans="1:8" x14ac:dyDescent="0.25">
      <c r="A22" s="14">
        <v>18</v>
      </c>
      <c r="B22" s="44" t="s">
        <v>23</v>
      </c>
      <c r="C22" s="44"/>
      <c r="D22" s="44"/>
      <c r="E22" s="44"/>
      <c r="F22" s="44"/>
      <c r="G22" s="14" t="s">
        <v>9</v>
      </c>
      <c r="H22" s="6">
        <v>1388.23</v>
      </c>
    </row>
    <row r="23" spans="1:8" x14ac:dyDescent="0.25">
      <c r="A23" s="14">
        <v>19</v>
      </c>
      <c r="B23" s="44" t="s">
        <v>24</v>
      </c>
      <c r="C23" s="44"/>
      <c r="D23" s="44"/>
      <c r="E23" s="44"/>
      <c r="F23" s="44"/>
      <c r="G23" s="14" t="s">
        <v>9</v>
      </c>
      <c r="H23" s="6">
        <v>91550.42</v>
      </c>
    </row>
    <row r="24" spans="1:8" x14ac:dyDescent="0.25">
      <c r="A24" s="14">
        <v>20</v>
      </c>
      <c r="B24" s="44" t="s">
        <v>25</v>
      </c>
      <c r="C24" s="44"/>
      <c r="D24" s="44"/>
      <c r="E24" s="44"/>
      <c r="F24" s="44"/>
      <c r="G24" s="14" t="s">
        <v>9</v>
      </c>
      <c r="H24" s="6">
        <v>92938.65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226026.86</v>
      </c>
      <c r="E27" s="33" t="s">
        <v>39</v>
      </c>
      <c r="F27" s="33"/>
      <c r="G27" s="8" t="s">
        <v>40</v>
      </c>
      <c r="H27" s="18">
        <f>D27/$G$1</f>
        <v>79.3772993854258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24107.06</v>
      </c>
      <c r="E28" s="33" t="s">
        <v>39</v>
      </c>
      <c r="F28" s="33"/>
      <c r="G28" s="8" t="s">
        <v>40</v>
      </c>
      <c r="H28" s="18">
        <f t="shared" ref="H28:H41" si="0">D28/$G$1</f>
        <v>8.4660438981562773</v>
      </c>
    </row>
    <row r="29" spans="1:8" x14ac:dyDescent="0.25">
      <c r="A29" s="12" t="s">
        <v>42</v>
      </c>
      <c r="B29" s="39" t="s">
        <v>37</v>
      </c>
      <c r="C29" s="39"/>
      <c r="D29" s="13">
        <v>13569.28</v>
      </c>
      <c r="E29" s="40" t="s">
        <v>39</v>
      </c>
      <c r="F29" s="40"/>
      <c r="G29" s="15" t="s">
        <v>40</v>
      </c>
      <c r="H29" s="18">
        <f t="shared" si="0"/>
        <v>4.765330992098332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18793.5</v>
      </c>
      <c r="E30" s="52" t="s">
        <v>39</v>
      </c>
      <c r="F30" s="53"/>
      <c r="G30" s="8" t="s">
        <v>40</v>
      </c>
      <c r="H30" s="18">
        <f t="shared" si="0"/>
        <v>6.6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17352.26+16311.98</f>
        <v>33664.239999999998</v>
      </c>
      <c r="E31" s="33" t="s">
        <v>43</v>
      </c>
      <c r="F31" s="33"/>
      <c r="G31" s="15" t="s">
        <v>40</v>
      </c>
      <c r="H31" s="18">
        <f t="shared" si="0"/>
        <v>11.822384547848989</v>
      </c>
    </row>
    <row r="32" spans="1:8" x14ac:dyDescent="0.25">
      <c r="A32" s="12" t="s">
        <v>51</v>
      </c>
      <c r="B32" s="39" t="s">
        <v>47</v>
      </c>
      <c r="C32" s="39"/>
      <c r="D32" s="13">
        <v>78774.2</v>
      </c>
      <c r="E32" s="40" t="s">
        <v>39</v>
      </c>
      <c r="F32" s="40"/>
      <c r="G32" s="15" t="s">
        <v>40</v>
      </c>
      <c r="H32" s="18">
        <f t="shared" si="0"/>
        <v>27.66433713784021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1212.1300000000001</v>
      </c>
      <c r="E33" s="33" t="s">
        <v>50</v>
      </c>
      <c r="F33" s="33"/>
      <c r="G33" s="8" t="s">
        <v>40</v>
      </c>
      <c r="H33" s="18">
        <f t="shared" si="0"/>
        <v>0.4256821773485514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4500</v>
      </c>
      <c r="E34" s="33" t="s">
        <v>50</v>
      </c>
      <c r="F34" s="33"/>
      <c r="G34" s="8" t="s">
        <v>40</v>
      </c>
      <c r="H34" s="18">
        <f t="shared" si="0"/>
        <v>1.5803336259877085</v>
      </c>
    </row>
    <row r="35" spans="1:8" x14ac:dyDescent="0.25">
      <c r="A35" s="12" t="s">
        <v>57</v>
      </c>
      <c r="B35" s="39" t="s">
        <v>54</v>
      </c>
      <c r="C35" s="39"/>
      <c r="D35" s="13">
        <v>1113.48</v>
      </c>
      <c r="E35" s="40" t="s">
        <v>39</v>
      </c>
      <c r="F35" s="40"/>
      <c r="G35" s="15" t="s">
        <v>40</v>
      </c>
      <c r="H35" s="18">
        <f t="shared" si="0"/>
        <v>0.39103775241439859</v>
      </c>
    </row>
    <row r="36" spans="1:8" ht="59.25" customHeight="1" x14ac:dyDescent="0.25">
      <c r="A36" s="16" t="s">
        <v>59</v>
      </c>
      <c r="B36" s="41" t="s">
        <v>151</v>
      </c>
      <c r="C36" s="42"/>
      <c r="D36" s="17">
        <f>26057.63+299.11+498.52</f>
        <v>26855.260000000002</v>
      </c>
      <c r="E36" s="33" t="s">
        <v>56</v>
      </c>
      <c r="F36" s="33"/>
      <c r="G36" s="8" t="s">
        <v>40</v>
      </c>
      <c r="H36" s="18">
        <f t="shared" si="0"/>
        <v>9.4311712028094821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10800</v>
      </c>
      <c r="E37" s="33" t="s">
        <v>39</v>
      </c>
      <c r="F37" s="33"/>
      <c r="G37" s="8" t="s">
        <v>40</v>
      </c>
      <c r="H37" s="18">
        <f t="shared" si="0"/>
        <v>3.7928007023705006</v>
      </c>
    </row>
    <row r="38" spans="1:8" ht="42.75" customHeight="1" x14ac:dyDescent="0.25">
      <c r="A38" s="16" t="s">
        <v>62</v>
      </c>
      <c r="B38" s="32" t="s">
        <v>143</v>
      </c>
      <c r="C38" s="32"/>
      <c r="D38" s="17">
        <v>8462.4699999999993</v>
      </c>
      <c r="E38" s="33" t="s">
        <v>39</v>
      </c>
      <c r="F38" s="33"/>
      <c r="G38" s="8" t="s">
        <v>40</v>
      </c>
      <c r="H38" s="18">
        <f t="shared" si="0"/>
        <v>2.9718946444249341</v>
      </c>
    </row>
    <row r="39" spans="1:8" x14ac:dyDescent="0.25">
      <c r="A39" s="12" t="s">
        <v>64</v>
      </c>
      <c r="B39" s="39" t="s">
        <v>61</v>
      </c>
      <c r="C39" s="39"/>
      <c r="D39" s="13">
        <v>115.03</v>
      </c>
      <c r="E39" s="40"/>
      <c r="F39" s="40"/>
      <c r="G39" s="15" t="s">
        <v>40</v>
      </c>
      <c r="H39" s="18">
        <f t="shared" si="0"/>
        <v>4.0396839332748027E-2</v>
      </c>
    </row>
    <row r="40" spans="1:8" x14ac:dyDescent="0.25">
      <c r="A40" s="12" t="s">
        <v>118</v>
      </c>
      <c r="B40" s="39" t="s">
        <v>142</v>
      </c>
      <c r="C40" s="39"/>
      <c r="D40" s="13">
        <v>12324.99</v>
      </c>
      <c r="E40" s="40"/>
      <c r="F40" s="40"/>
      <c r="G40" s="15" t="s">
        <v>40</v>
      </c>
      <c r="H40" s="18">
        <f t="shared" si="0"/>
        <v>4.3283546971027214</v>
      </c>
    </row>
    <row r="41" spans="1:8" x14ac:dyDescent="0.25">
      <c r="A41" s="12" t="s">
        <v>119</v>
      </c>
      <c r="B41" s="39" t="s">
        <v>144</v>
      </c>
      <c r="C41" s="39"/>
      <c r="D41" s="13">
        <v>5990.21</v>
      </c>
      <c r="E41" s="40"/>
      <c r="F41" s="40"/>
      <c r="G41" s="15" t="s">
        <v>40</v>
      </c>
      <c r="H41" s="18">
        <f t="shared" si="0"/>
        <v>2.1036733977172957</v>
      </c>
    </row>
    <row r="42" spans="1:8" x14ac:dyDescent="0.25">
      <c r="A42" s="12" t="s">
        <v>146</v>
      </c>
      <c r="B42" s="39" t="s">
        <v>145</v>
      </c>
      <c r="C42" s="39"/>
      <c r="D42" s="13">
        <v>10000</v>
      </c>
      <c r="E42" s="40"/>
      <c r="F42" s="40"/>
      <c r="G42" s="15" t="s">
        <v>40</v>
      </c>
      <c r="H42" s="18">
        <f t="shared" ref="H42" si="1">D42/$G$1</f>
        <v>3.5118525021949076</v>
      </c>
    </row>
    <row r="43" spans="1:8" x14ac:dyDescent="0.25">
      <c r="A43" s="37" t="s">
        <v>67</v>
      </c>
      <c r="B43" s="37"/>
      <c r="C43" s="37"/>
      <c r="D43" s="37"/>
      <c r="E43" s="37"/>
      <c r="F43" s="37"/>
      <c r="G43" s="37"/>
      <c r="H43" s="37"/>
    </row>
    <row r="44" spans="1:8" x14ac:dyDescent="0.25">
      <c r="A44" s="12" t="s">
        <v>70</v>
      </c>
      <c r="B44" s="34" t="s">
        <v>68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34" t="s">
        <v>72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34" t="s">
        <v>74</v>
      </c>
      <c r="C46" s="35"/>
      <c r="D46" s="35"/>
      <c r="E46" s="35"/>
      <c r="F46" s="36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34" t="s">
        <v>76</v>
      </c>
      <c r="C47" s="35"/>
      <c r="D47" s="35"/>
      <c r="E47" s="35"/>
      <c r="F47" s="36"/>
      <c r="G47" s="15" t="s">
        <v>9</v>
      </c>
      <c r="H47" s="6">
        <f>D47/2734.06</f>
        <v>0</v>
      </c>
    </row>
    <row r="48" spans="1:8" x14ac:dyDescent="0.25">
      <c r="A48" s="37" t="s">
        <v>77</v>
      </c>
      <c r="B48" s="37"/>
      <c r="C48" s="37"/>
      <c r="D48" s="37"/>
      <c r="E48" s="37"/>
      <c r="F48" s="37"/>
      <c r="G48" s="37"/>
      <c r="H48" s="37"/>
    </row>
    <row r="49" spans="1:8" x14ac:dyDescent="0.25">
      <c r="A49" s="12" t="s">
        <v>78</v>
      </c>
      <c r="B49" s="34" t="s">
        <v>8</v>
      </c>
      <c r="C49" s="35"/>
      <c r="D49" s="35"/>
      <c r="E49" s="35"/>
      <c r="F49" s="36"/>
      <c r="G49" s="15" t="s">
        <v>9</v>
      </c>
      <c r="H49" s="6">
        <v>29719.99</v>
      </c>
    </row>
    <row r="50" spans="1:8" x14ac:dyDescent="0.25">
      <c r="A50" s="12" t="s">
        <v>79</v>
      </c>
      <c r="B50" s="34" t="s">
        <v>10</v>
      </c>
      <c r="C50" s="35"/>
      <c r="D50" s="35"/>
      <c r="E50" s="35"/>
      <c r="F50" s="36"/>
      <c r="G50" s="15" t="s">
        <v>9</v>
      </c>
      <c r="H50" s="6">
        <v>58648.15</v>
      </c>
    </row>
    <row r="51" spans="1:8" x14ac:dyDescent="0.25">
      <c r="A51" s="12" t="s">
        <v>80</v>
      </c>
      <c r="B51" s="34" t="s">
        <v>11</v>
      </c>
      <c r="C51" s="35"/>
      <c r="D51" s="35"/>
      <c r="E51" s="35"/>
      <c r="F51" s="36"/>
      <c r="G51" s="15" t="s">
        <v>9</v>
      </c>
      <c r="H51" s="6">
        <v>88368.14</v>
      </c>
    </row>
    <row r="52" spans="1:8" x14ac:dyDescent="0.25">
      <c r="A52" s="12" t="s">
        <v>81</v>
      </c>
      <c r="B52" s="34" t="s">
        <v>23</v>
      </c>
      <c r="C52" s="35"/>
      <c r="D52" s="35"/>
      <c r="E52" s="35"/>
      <c r="F52" s="36"/>
      <c r="G52" s="15" t="s">
        <v>9</v>
      </c>
      <c r="H52" s="6">
        <v>34435.61</v>
      </c>
    </row>
    <row r="53" spans="1:8" x14ac:dyDescent="0.25">
      <c r="A53" s="12" t="s">
        <v>82</v>
      </c>
      <c r="B53" s="34" t="s">
        <v>24</v>
      </c>
      <c r="C53" s="35"/>
      <c r="D53" s="35"/>
      <c r="E53" s="35"/>
      <c r="F53" s="36"/>
      <c r="G53" s="15" t="s">
        <v>9</v>
      </c>
      <c r="H53" s="6">
        <v>-10011.629999999999</v>
      </c>
    </row>
    <row r="54" spans="1:8" x14ac:dyDescent="0.25">
      <c r="A54" s="12" t="s">
        <v>83</v>
      </c>
      <c r="B54" s="34" t="s">
        <v>25</v>
      </c>
      <c r="C54" s="35"/>
      <c r="D54" s="35"/>
      <c r="E54" s="35"/>
      <c r="F54" s="36"/>
      <c r="G54" s="15" t="s">
        <v>9</v>
      </c>
      <c r="H54" s="6">
        <v>24423.98</v>
      </c>
    </row>
    <row r="55" spans="1:8" x14ac:dyDescent="0.25">
      <c r="A55" s="37" t="s">
        <v>84</v>
      </c>
      <c r="B55" s="37"/>
      <c r="C55" s="37"/>
      <c r="D55" s="37"/>
      <c r="E55" s="37"/>
      <c r="F55" s="37"/>
      <c r="G55" s="37"/>
      <c r="H55" s="37"/>
    </row>
    <row r="56" spans="1:8" ht="33.75" customHeight="1" x14ac:dyDescent="0.25">
      <c r="A56" s="11">
        <v>32</v>
      </c>
      <c r="B56" s="38" t="s">
        <v>85</v>
      </c>
      <c r="C56" s="38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39" t="s">
        <v>32</v>
      </c>
      <c r="C57" s="39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39" t="s">
        <v>94</v>
      </c>
      <c r="C58" s="39"/>
      <c r="D58" s="14" t="s">
        <v>93</v>
      </c>
      <c r="E58" s="14" t="s">
        <v>90</v>
      </c>
      <c r="F58" s="14" t="s">
        <v>90</v>
      </c>
      <c r="G58" s="13">
        <v>5924.79</v>
      </c>
      <c r="H58" s="13">
        <v>8468.9699999999993</v>
      </c>
    </row>
    <row r="59" spans="1:8" x14ac:dyDescent="0.25">
      <c r="A59" s="14">
        <v>35</v>
      </c>
      <c r="B59" s="39" t="s">
        <v>95</v>
      </c>
      <c r="C59" s="39"/>
      <c r="D59" s="14" t="s">
        <v>9</v>
      </c>
      <c r="E59" s="14" t="s">
        <v>90</v>
      </c>
      <c r="F59" s="14" t="s">
        <v>90</v>
      </c>
      <c r="G59" s="13">
        <v>52630.26</v>
      </c>
      <c r="H59" s="13">
        <v>83081.17</v>
      </c>
    </row>
    <row r="60" spans="1:8" x14ac:dyDescent="0.25">
      <c r="A60" s="14">
        <v>36</v>
      </c>
      <c r="B60" s="39" t="s">
        <v>96</v>
      </c>
      <c r="C60" s="39"/>
      <c r="D60" s="14" t="s">
        <v>9</v>
      </c>
      <c r="E60" s="14" t="s">
        <v>90</v>
      </c>
      <c r="F60" s="14" t="s">
        <v>90</v>
      </c>
      <c r="G60" s="13">
        <v>80240.350000000006</v>
      </c>
      <c r="H60" s="13">
        <v>88231.28</v>
      </c>
    </row>
    <row r="61" spans="1:8" x14ac:dyDescent="0.25">
      <c r="A61" s="14">
        <v>37</v>
      </c>
      <c r="B61" s="39" t="s">
        <v>97</v>
      </c>
      <c r="C61" s="39"/>
      <c r="D61" s="14" t="s">
        <v>9</v>
      </c>
      <c r="E61" s="14" t="s">
        <v>90</v>
      </c>
      <c r="F61" s="14" t="s">
        <v>90</v>
      </c>
      <c r="G61" s="13">
        <v>-27610.09</v>
      </c>
      <c r="H61" s="13">
        <v>-5150.1099999999997</v>
      </c>
    </row>
    <row r="62" spans="1:8" ht="48" customHeight="1" x14ac:dyDescent="0.25">
      <c r="A62" s="19">
        <v>38</v>
      </c>
      <c r="B62" s="38" t="s">
        <v>98</v>
      </c>
      <c r="C62" s="38"/>
      <c r="D62" s="19" t="s">
        <v>9</v>
      </c>
      <c r="E62" s="19" t="s">
        <v>90</v>
      </c>
      <c r="F62" s="19" t="s">
        <v>90</v>
      </c>
      <c r="G62" s="17">
        <v>40208.699999999997</v>
      </c>
      <c r="H62" s="17">
        <v>48427.9</v>
      </c>
    </row>
    <row r="63" spans="1:8" ht="48" customHeight="1" x14ac:dyDescent="0.25">
      <c r="A63" s="19">
        <v>39</v>
      </c>
      <c r="B63" s="38" t="s">
        <v>99</v>
      </c>
      <c r="C63" s="38"/>
      <c r="D63" s="19" t="s">
        <v>9</v>
      </c>
      <c r="E63" s="19" t="s">
        <v>90</v>
      </c>
      <c r="F63" s="19" t="s">
        <v>90</v>
      </c>
      <c r="G63" s="17">
        <v>80240.350000000006</v>
      </c>
      <c r="H63" s="17">
        <v>88231.28</v>
      </c>
    </row>
    <row r="64" spans="1:8" ht="48" customHeight="1" x14ac:dyDescent="0.25">
      <c r="A64" s="19">
        <v>40</v>
      </c>
      <c r="B64" s="38" t="s">
        <v>100</v>
      </c>
      <c r="C64" s="38"/>
      <c r="D64" s="19" t="s">
        <v>9</v>
      </c>
      <c r="E64" s="19" t="s">
        <v>90</v>
      </c>
      <c r="F64" s="19" t="s">
        <v>90</v>
      </c>
      <c r="G64" s="17">
        <v>-40031.65</v>
      </c>
      <c r="H64" s="17">
        <v>-39803.379999999997</v>
      </c>
    </row>
    <row r="65" spans="1:8" ht="48" customHeight="1" x14ac:dyDescent="0.25">
      <c r="A65" s="19">
        <v>41</v>
      </c>
      <c r="B65" s="38" t="s">
        <v>101</v>
      </c>
      <c r="C65" s="38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37" t="s">
        <v>102</v>
      </c>
      <c r="B66" s="37"/>
      <c r="C66" s="37"/>
      <c r="D66" s="37"/>
      <c r="E66" s="37"/>
      <c r="F66" s="37"/>
      <c r="G66" s="37"/>
      <c r="H66" s="37"/>
    </row>
    <row r="67" spans="1:8" x14ac:dyDescent="0.25">
      <c r="A67" s="12" t="s">
        <v>103</v>
      </c>
      <c r="B67" s="34" t="s">
        <v>68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34" t="s">
        <v>72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34" t="s">
        <v>74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34" t="s">
        <v>76</v>
      </c>
      <c r="C70" s="35"/>
      <c r="D70" s="35"/>
      <c r="E70" s="35"/>
      <c r="F70" s="36"/>
      <c r="G70" s="15" t="s">
        <v>9</v>
      </c>
      <c r="H70" s="6">
        <f>D70/2734.06</f>
        <v>0</v>
      </c>
    </row>
    <row r="71" spans="1:8" x14ac:dyDescent="0.25">
      <c r="A71" s="37" t="s">
        <v>107</v>
      </c>
      <c r="B71" s="37"/>
      <c r="C71" s="37"/>
      <c r="D71" s="37"/>
      <c r="E71" s="37"/>
      <c r="F71" s="37"/>
      <c r="G71" s="37"/>
      <c r="H71" s="37"/>
    </row>
    <row r="72" spans="1:8" x14ac:dyDescent="0.25">
      <c r="A72" s="12" t="s">
        <v>108</v>
      </c>
      <c r="B72" s="34" t="s">
        <v>111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34" t="s">
        <v>112</v>
      </c>
      <c r="C73" s="35"/>
      <c r="D73" s="35"/>
      <c r="E73" s="35"/>
      <c r="F73" s="36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34" t="s">
        <v>113</v>
      </c>
      <c r="C74" s="35"/>
      <c r="D74" s="35"/>
      <c r="E74" s="35"/>
      <c r="F74" s="36"/>
      <c r="G74" s="15" t="s">
        <v>9</v>
      </c>
      <c r="H74" s="6">
        <f>D74/2734.06</f>
        <v>0</v>
      </c>
    </row>
    <row r="76" spans="1:8" ht="58.5" customHeight="1" x14ac:dyDescent="0.25">
      <c r="A76" s="31" t="s">
        <v>114</v>
      </c>
      <c r="B76" s="31"/>
      <c r="C76" s="31"/>
      <c r="D76" s="31"/>
      <c r="E76" s="31"/>
      <c r="F76" s="31"/>
      <c r="G76" s="31"/>
      <c r="H76" s="31"/>
    </row>
  </sheetData>
  <mergeCells count="91">
    <mergeCell ref="A71:H71"/>
    <mergeCell ref="B72:F72"/>
    <mergeCell ref="B73:F73"/>
    <mergeCell ref="B74:F74"/>
    <mergeCell ref="A76:H76"/>
    <mergeCell ref="B58:C58"/>
    <mergeCell ref="B47:F47"/>
    <mergeCell ref="A48:H48"/>
    <mergeCell ref="B49:F49"/>
    <mergeCell ref="B50:F50"/>
    <mergeCell ref="B51:F51"/>
    <mergeCell ref="B53:F53"/>
    <mergeCell ref="B54:F54"/>
    <mergeCell ref="A55:H55"/>
    <mergeCell ref="B56:C56"/>
    <mergeCell ref="B57:C57"/>
    <mergeCell ref="B68:F68"/>
    <mergeCell ref="B69:F69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52:F52"/>
    <mergeCell ref="B41:C41"/>
    <mergeCell ref="E41:F41"/>
    <mergeCell ref="A43:H43"/>
    <mergeCell ref="B44:F44"/>
    <mergeCell ref="B45:F45"/>
    <mergeCell ref="B46:F46"/>
    <mergeCell ref="B42:C42"/>
    <mergeCell ref="E42:F42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46" t="s">
        <v>30</v>
      </c>
      <c r="B1" s="46"/>
      <c r="D1" s="7" t="s">
        <v>147</v>
      </c>
      <c r="F1" t="s">
        <v>129</v>
      </c>
      <c r="G1">
        <v>2037.97</v>
      </c>
    </row>
    <row r="3" spans="1:8" x14ac:dyDescent="0.25">
      <c r="A3" s="4" t="s">
        <v>0</v>
      </c>
      <c r="B3" s="47" t="s">
        <v>1</v>
      </c>
      <c r="C3" s="48"/>
      <c r="D3" s="48"/>
      <c r="E3" s="48"/>
      <c r="F3" s="49"/>
      <c r="G3" s="4" t="s">
        <v>2</v>
      </c>
      <c r="H3" s="4" t="s">
        <v>3</v>
      </c>
    </row>
    <row r="4" spans="1:8" x14ac:dyDescent="0.25">
      <c r="A4" s="14">
        <v>1</v>
      </c>
      <c r="B4" s="39" t="s">
        <v>4</v>
      </c>
      <c r="C4" s="39"/>
      <c r="D4" s="39"/>
      <c r="E4" s="39"/>
      <c r="F4" s="39"/>
      <c r="G4" s="39"/>
      <c r="H4" s="3">
        <v>42453</v>
      </c>
    </row>
    <row r="5" spans="1:8" x14ac:dyDescent="0.25">
      <c r="A5" s="14">
        <v>2</v>
      </c>
      <c r="B5" s="39" t="s">
        <v>5</v>
      </c>
      <c r="C5" s="39"/>
      <c r="D5" s="39"/>
      <c r="E5" s="39"/>
      <c r="F5" s="39"/>
      <c r="G5" s="39"/>
      <c r="H5" s="3">
        <v>42005</v>
      </c>
    </row>
    <row r="6" spans="1:8" x14ac:dyDescent="0.25">
      <c r="A6" s="14">
        <v>3</v>
      </c>
      <c r="B6" s="39" t="s">
        <v>6</v>
      </c>
      <c r="C6" s="39"/>
      <c r="D6" s="39"/>
      <c r="E6" s="39"/>
      <c r="F6" s="39"/>
      <c r="G6" s="39"/>
      <c r="H6" s="3">
        <v>42369</v>
      </c>
    </row>
    <row r="7" spans="1:8" x14ac:dyDescent="0.25">
      <c r="A7" s="37" t="s">
        <v>7</v>
      </c>
      <c r="B7" s="37"/>
      <c r="C7" s="37"/>
      <c r="D7" s="37"/>
      <c r="E7" s="37"/>
      <c r="F7" s="37"/>
      <c r="G7" s="37"/>
      <c r="H7" s="37"/>
    </row>
    <row r="8" spans="1:8" x14ac:dyDescent="0.25">
      <c r="A8" s="14">
        <v>4</v>
      </c>
      <c r="B8" s="39" t="s">
        <v>8</v>
      </c>
      <c r="C8" s="39"/>
      <c r="D8" s="39"/>
      <c r="E8" s="39"/>
      <c r="F8" s="39"/>
      <c r="G8" s="14" t="s">
        <v>9</v>
      </c>
      <c r="H8" s="5">
        <v>3203.65</v>
      </c>
    </row>
    <row r="9" spans="1:8" x14ac:dyDescent="0.25">
      <c r="A9" s="14">
        <v>5</v>
      </c>
      <c r="B9" s="39" t="s">
        <v>10</v>
      </c>
      <c r="C9" s="39"/>
      <c r="D9" s="39"/>
      <c r="E9" s="39"/>
      <c r="F9" s="39"/>
      <c r="G9" s="14" t="s">
        <v>9</v>
      </c>
      <c r="H9" s="5">
        <v>108449.2</v>
      </c>
    </row>
    <row r="10" spans="1:8" x14ac:dyDescent="0.25">
      <c r="A10" s="14">
        <v>6</v>
      </c>
      <c r="B10" s="39" t="s">
        <v>11</v>
      </c>
      <c r="C10" s="39"/>
      <c r="D10" s="39"/>
      <c r="E10" s="39"/>
      <c r="F10" s="39"/>
      <c r="G10" s="14" t="s">
        <v>9</v>
      </c>
      <c r="H10" s="5">
        <v>111652.85</v>
      </c>
    </row>
    <row r="11" spans="1:8" x14ac:dyDescent="0.25">
      <c r="A11" s="14">
        <v>7</v>
      </c>
      <c r="B11" s="39" t="s">
        <v>12</v>
      </c>
      <c r="C11" s="39"/>
      <c r="D11" s="39"/>
      <c r="E11" s="39"/>
      <c r="F11" s="39"/>
      <c r="G11" s="14" t="s">
        <v>9</v>
      </c>
      <c r="H11" s="6">
        <v>494199.67</v>
      </c>
    </row>
    <row r="12" spans="1:8" x14ac:dyDescent="0.25">
      <c r="A12" s="14">
        <v>8</v>
      </c>
      <c r="B12" s="44" t="s">
        <v>13</v>
      </c>
      <c r="C12" s="44"/>
      <c r="D12" s="44"/>
      <c r="E12" s="44"/>
      <c r="F12" s="44"/>
      <c r="G12" s="14" t="s">
        <v>9</v>
      </c>
      <c r="H12" s="6">
        <v>466442.51</v>
      </c>
    </row>
    <row r="13" spans="1:8" x14ac:dyDescent="0.25">
      <c r="A13" s="14">
        <v>9</v>
      </c>
      <c r="B13" s="44" t="s">
        <v>14</v>
      </c>
      <c r="C13" s="44"/>
      <c r="D13" s="44"/>
      <c r="E13" s="44"/>
      <c r="F13" s="44"/>
      <c r="G13" s="14" t="s">
        <v>9</v>
      </c>
      <c r="H13" s="6">
        <v>27757.16</v>
      </c>
    </row>
    <row r="14" spans="1:8" x14ac:dyDescent="0.25">
      <c r="A14" s="14">
        <v>10</v>
      </c>
      <c r="B14" s="44" t="s">
        <v>15</v>
      </c>
      <c r="C14" s="44"/>
      <c r="D14" s="44"/>
      <c r="E14" s="44"/>
      <c r="F14" s="44"/>
      <c r="G14" s="14" t="s">
        <v>9</v>
      </c>
      <c r="H14" s="6">
        <v>0</v>
      </c>
    </row>
    <row r="15" spans="1:8" x14ac:dyDescent="0.25">
      <c r="A15" s="14">
        <v>11</v>
      </c>
      <c r="B15" s="44" t="s">
        <v>16</v>
      </c>
      <c r="C15" s="44"/>
      <c r="D15" s="44"/>
      <c r="E15" s="44"/>
      <c r="F15" s="44"/>
      <c r="G15" s="14" t="s">
        <v>9</v>
      </c>
      <c r="H15" s="6">
        <v>478493.42</v>
      </c>
    </row>
    <row r="16" spans="1:8" x14ac:dyDescent="0.25">
      <c r="A16" s="14">
        <v>12</v>
      </c>
      <c r="B16" s="44" t="s">
        <v>17</v>
      </c>
      <c r="C16" s="44"/>
      <c r="D16" s="44"/>
      <c r="E16" s="44"/>
      <c r="F16" s="44"/>
      <c r="G16" s="14" t="s">
        <v>9</v>
      </c>
      <c r="H16" s="6">
        <v>446193.42</v>
      </c>
    </row>
    <row r="17" spans="1:8" x14ac:dyDescent="0.25">
      <c r="A17" s="14">
        <v>13</v>
      </c>
      <c r="B17" s="44" t="s">
        <v>18</v>
      </c>
      <c r="C17" s="44"/>
      <c r="D17" s="44"/>
      <c r="E17" s="44"/>
      <c r="F17" s="44"/>
      <c r="G17" s="14" t="s">
        <v>9</v>
      </c>
      <c r="H17" s="6">
        <v>0</v>
      </c>
    </row>
    <row r="18" spans="1:8" x14ac:dyDescent="0.25">
      <c r="A18" s="14">
        <v>14</v>
      </c>
      <c r="B18" s="44" t="s">
        <v>19</v>
      </c>
      <c r="C18" s="44"/>
      <c r="D18" s="44"/>
      <c r="E18" s="44"/>
      <c r="F18" s="44"/>
      <c r="G18" s="14" t="s">
        <v>9</v>
      </c>
      <c r="H18" s="6">
        <v>0</v>
      </c>
    </row>
    <row r="19" spans="1:8" x14ac:dyDescent="0.25">
      <c r="A19" s="14">
        <v>15</v>
      </c>
      <c r="B19" s="44" t="s">
        <v>20</v>
      </c>
      <c r="C19" s="44"/>
      <c r="D19" s="44"/>
      <c r="E19" s="44"/>
      <c r="F19" s="44"/>
      <c r="G19" s="14" t="s">
        <v>9</v>
      </c>
      <c r="H19" s="6">
        <v>32300</v>
      </c>
    </row>
    <row r="20" spans="1:8" x14ac:dyDescent="0.25">
      <c r="A20" s="14">
        <v>16</v>
      </c>
      <c r="B20" s="44" t="s">
        <v>21</v>
      </c>
      <c r="C20" s="44"/>
      <c r="D20" s="44"/>
      <c r="E20" s="44"/>
      <c r="F20" s="44"/>
      <c r="G20" s="14" t="s">
        <v>9</v>
      </c>
      <c r="H20" s="6">
        <v>0</v>
      </c>
    </row>
    <row r="21" spans="1:8" x14ac:dyDescent="0.25">
      <c r="A21" s="14">
        <v>17</v>
      </c>
      <c r="B21" s="44" t="s">
        <v>22</v>
      </c>
      <c r="C21" s="44"/>
      <c r="D21" s="44"/>
      <c r="E21" s="44"/>
      <c r="F21" s="44"/>
      <c r="G21" s="14" t="s">
        <v>9</v>
      </c>
      <c r="H21" s="6">
        <v>370044.22</v>
      </c>
    </row>
    <row r="22" spans="1:8" x14ac:dyDescent="0.25">
      <c r="A22" s="14">
        <v>18</v>
      </c>
      <c r="B22" s="44" t="s">
        <v>23</v>
      </c>
      <c r="C22" s="44"/>
      <c r="D22" s="44"/>
      <c r="E22" s="44"/>
      <c r="F22" s="44"/>
      <c r="G22" s="14" t="s">
        <v>9</v>
      </c>
      <c r="H22" s="6">
        <v>2754.72</v>
      </c>
    </row>
    <row r="23" spans="1:8" x14ac:dyDescent="0.25">
      <c r="A23" s="14">
        <v>19</v>
      </c>
      <c r="B23" s="44" t="s">
        <v>24</v>
      </c>
      <c r="C23" s="44"/>
      <c r="D23" s="44"/>
      <c r="E23" s="44"/>
      <c r="F23" s="44"/>
      <c r="G23" s="14" t="s">
        <v>9</v>
      </c>
      <c r="H23" s="6">
        <v>124154.98</v>
      </c>
    </row>
    <row r="24" spans="1:8" x14ac:dyDescent="0.25">
      <c r="A24" s="14">
        <v>20</v>
      </c>
      <c r="B24" s="44" t="s">
        <v>25</v>
      </c>
      <c r="C24" s="44"/>
      <c r="D24" s="44"/>
      <c r="E24" s="44"/>
      <c r="F24" s="44"/>
      <c r="G24" s="14" t="s">
        <v>9</v>
      </c>
      <c r="H24" s="6">
        <v>126909.7</v>
      </c>
    </row>
    <row r="25" spans="1:8" ht="28.5" customHeight="1" x14ac:dyDescent="0.25">
      <c r="A25" s="45" t="s">
        <v>26</v>
      </c>
      <c r="B25" s="45"/>
      <c r="C25" s="45"/>
      <c r="D25" s="45"/>
      <c r="E25" s="45"/>
      <c r="F25" s="45"/>
      <c r="G25" s="45"/>
      <c r="H25" s="45"/>
    </row>
    <row r="26" spans="1:8" ht="45" x14ac:dyDescent="0.25">
      <c r="A26" s="8">
        <v>21</v>
      </c>
      <c r="B26" s="33" t="s">
        <v>36</v>
      </c>
      <c r="C26" s="33"/>
      <c r="D26" s="9" t="s">
        <v>35</v>
      </c>
      <c r="E26" s="43" t="s">
        <v>34</v>
      </c>
      <c r="F26" s="43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32" t="s">
        <v>116</v>
      </c>
      <c r="C27" s="32"/>
      <c r="D27" s="17">
        <v>170124.88</v>
      </c>
      <c r="E27" s="33" t="s">
        <v>39</v>
      </c>
      <c r="F27" s="33"/>
      <c r="G27" s="8" t="s">
        <v>40</v>
      </c>
      <c r="H27" s="18">
        <f>D27/$G$1</f>
        <v>83.477617433033856</v>
      </c>
    </row>
    <row r="28" spans="1:8" ht="44.25" customHeight="1" x14ac:dyDescent="0.25">
      <c r="A28" s="16" t="s">
        <v>41</v>
      </c>
      <c r="B28" s="32" t="s">
        <v>117</v>
      </c>
      <c r="C28" s="32"/>
      <c r="D28" s="17">
        <v>16764.060000000001</v>
      </c>
      <c r="E28" s="33" t="s">
        <v>39</v>
      </c>
      <c r="F28" s="33"/>
      <c r="G28" s="8" t="s">
        <v>40</v>
      </c>
      <c r="H28" s="18">
        <f t="shared" ref="H28:H42" si="0">D28/$G$1</f>
        <v>8.2258620097449917</v>
      </c>
    </row>
    <row r="29" spans="1:8" x14ac:dyDescent="0.25">
      <c r="A29" s="12" t="s">
        <v>42</v>
      </c>
      <c r="B29" s="39" t="s">
        <v>37</v>
      </c>
      <c r="C29" s="39"/>
      <c r="D29" s="13">
        <v>9711.6</v>
      </c>
      <c r="E29" s="40" t="s">
        <v>39</v>
      </c>
      <c r="F29" s="40"/>
      <c r="G29" s="15" t="s">
        <v>40</v>
      </c>
      <c r="H29" s="18">
        <f t="shared" si="0"/>
        <v>4.765330206038362</v>
      </c>
    </row>
    <row r="30" spans="1:8" ht="30" customHeight="1" x14ac:dyDescent="0.25">
      <c r="A30" s="16" t="s">
        <v>46</v>
      </c>
      <c r="B30" s="50" t="s">
        <v>44</v>
      </c>
      <c r="C30" s="51"/>
      <c r="D30" s="17">
        <v>13450.6</v>
      </c>
      <c r="E30" s="52" t="s">
        <v>39</v>
      </c>
      <c r="F30" s="53"/>
      <c r="G30" s="8" t="s">
        <v>40</v>
      </c>
      <c r="H30" s="18">
        <f t="shared" si="0"/>
        <v>6.5999990186312854</v>
      </c>
    </row>
    <row r="31" spans="1:8" ht="27.75" customHeight="1" x14ac:dyDescent="0.25">
      <c r="A31" s="16" t="s">
        <v>48</v>
      </c>
      <c r="B31" s="32" t="s">
        <v>45</v>
      </c>
      <c r="C31" s="32"/>
      <c r="D31" s="17">
        <f>11395.51+10638.26</f>
        <v>22033.77</v>
      </c>
      <c r="E31" s="33" t="s">
        <v>43</v>
      </c>
      <c r="F31" s="33"/>
      <c r="G31" s="15" t="s">
        <v>40</v>
      </c>
      <c r="H31" s="18">
        <f t="shared" si="0"/>
        <v>10.811626275165974</v>
      </c>
    </row>
    <row r="32" spans="1:8" x14ac:dyDescent="0.25">
      <c r="A32" s="12" t="s">
        <v>51</v>
      </c>
      <c r="B32" s="39" t="s">
        <v>47</v>
      </c>
      <c r="C32" s="39"/>
      <c r="D32" s="13">
        <v>79200</v>
      </c>
      <c r="E32" s="40" t="s">
        <v>39</v>
      </c>
      <c r="F32" s="40"/>
      <c r="G32" s="15" t="s">
        <v>40</v>
      </c>
      <c r="H32" s="18">
        <f t="shared" si="0"/>
        <v>38.862201111890755</v>
      </c>
    </row>
    <row r="33" spans="1:8" ht="30" customHeight="1" x14ac:dyDescent="0.25">
      <c r="A33" s="16" t="s">
        <v>53</v>
      </c>
      <c r="B33" s="32" t="s">
        <v>49</v>
      </c>
      <c r="C33" s="32"/>
      <c r="D33" s="17">
        <v>1212.1300000000001</v>
      </c>
      <c r="E33" s="33" t="s">
        <v>50</v>
      </c>
      <c r="F33" s="33"/>
      <c r="G33" s="8" t="s">
        <v>40</v>
      </c>
      <c r="H33" s="18">
        <f t="shared" si="0"/>
        <v>0.59477323022419371</v>
      </c>
    </row>
    <row r="34" spans="1:8" ht="29.25" customHeight="1" x14ac:dyDescent="0.25">
      <c r="A34" s="16" t="s">
        <v>55</v>
      </c>
      <c r="B34" s="32" t="s">
        <v>52</v>
      </c>
      <c r="C34" s="32"/>
      <c r="D34" s="17">
        <v>4500</v>
      </c>
      <c r="E34" s="33" t="s">
        <v>50</v>
      </c>
      <c r="F34" s="33"/>
      <c r="G34" s="8" t="s">
        <v>40</v>
      </c>
      <c r="H34" s="18">
        <f t="shared" si="0"/>
        <v>2.2080796086301566</v>
      </c>
    </row>
    <row r="35" spans="1:8" x14ac:dyDescent="0.25">
      <c r="A35" s="12" t="s">
        <v>57</v>
      </c>
      <c r="B35" s="39" t="s">
        <v>54</v>
      </c>
      <c r="C35" s="39"/>
      <c r="D35" s="13">
        <v>796.93</v>
      </c>
      <c r="E35" s="40" t="s">
        <v>39</v>
      </c>
      <c r="F35" s="40"/>
      <c r="G35" s="15" t="s">
        <v>40</v>
      </c>
      <c r="H35" s="18">
        <f t="shared" si="0"/>
        <v>0.39104108500125123</v>
      </c>
    </row>
    <row r="36" spans="1:8" ht="59.25" customHeight="1" x14ac:dyDescent="0.25">
      <c r="A36" s="16" t="s">
        <v>59</v>
      </c>
      <c r="B36" s="41" t="s">
        <v>149</v>
      </c>
      <c r="C36" s="42"/>
      <c r="D36" s="17">
        <f>18656.29+214.07+356.79</f>
        <v>19227.150000000001</v>
      </c>
      <c r="E36" s="33" t="s">
        <v>56</v>
      </c>
      <c r="F36" s="33"/>
      <c r="G36" s="8" t="s">
        <v>40</v>
      </c>
      <c r="H36" s="18">
        <f t="shared" si="0"/>
        <v>9.4344617437940705</v>
      </c>
    </row>
    <row r="37" spans="1:8" ht="29.25" customHeight="1" x14ac:dyDescent="0.25">
      <c r="A37" s="16" t="s">
        <v>60</v>
      </c>
      <c r="B37" s="32" t="s">
        <v>58</v>
      </c>
      <c r="C37" s="32"/>
      <c r="D37" s="17">
        <v>10000</v>
      </c>
      <c r="E37" s="33" t="s">
        <v>39</v>
      </c>
      <c r="F37" s="33"/>
      <c r="G37" s="8" t="s">
        <v>40</v>
      </c>
      <c r="H37" s="18">
        <f t="shared" si="0"/>
        <v>4.9068435747336814</v>
      </c>
    </row>
    <row r="38" spans="1:8" ht="42.75" customHeight="1" x14ac:dyDescent="0.25">
      <c r="A38" s="16" t="s">
        <v>62</v>
      </c>
      <c r="B38" s="32" t="s">
        <v>143</v>
      </c>
      <c r="C38" s="32"/>
      <c r="D38" s="17">
        <v>6056.63</v>
      </c>
      <c r="E38" s="33" t="s">
        <v>39</v>
      </c>
      <c r="F38" s="33"/>
      <c r="G38" s="8" t="s">
        <v>40</v>
      </c>
      <c r="H38" s="18">
        <f t="shared" si="0"/>
        <v>2.9718936000039253</v>
      </c>
    </row>
    <row r="39" spans="1:8" x14ac:dyDescent="0.25">
      <c r="A39" s="12" t="s">
        <v>64</v>
      </c>
      <c r="B39" s="39" t="s">
        <v>61</v>
      </c>
      <c r="C39" s="39"/>
      <c r="D39" s="13">
        <v>115.04</v>
      </c>
      <c r="E39" s="40"/>
      <c r="F39" s="40"/>
      <c r="G39" s="15" t="s">
        <v>40</v>
      </c>
      <c r="H39" s="18">
        <f t="shared" si="0"/>
        <v>5.6448328483736272E-2</v>
      </c>
    </row>
    <row r="40" spans="1:8" x14ac:dyDescent="0.25">
      <c r="A40" s="12" t="s">
        <v>118</v>
      </c>
      <c r="B40" s="39" t="s">
        <v>150</v>
      </c>
      <c r="C40" s="39"/>
      <c r="D40" s="13">
        <v>3750</v>
      </c>
      <c r="E40" s="40"/>
      <c r="F40" s="40"/>
      <c r="G40" s="15" t="s">
        <v>40</v>
      </c>
      <c r="H40" s="18">
        <f t="shared" si="0"/>
        <v>1.8400663405251303</v>
      </c>
    </row>
    <row r="41" spans="1:8" x14ac:dyDescent="0.25">
      <c r="A41" s="12" t="s">
        <v>119</v>
      </c>
      <c r="B41" s="39" t="s">
        <v>144</v>
      </c>
      <c r="C41" s="39"/>
      <c r="D41" s="13">
        <v>4376.32</v>
      </c>
      <c r="E41" s="40"/>
      <c r="F41" s="40"/>
      <c r="G41" s="15" t="s">
        <v>40</v>
      </c>
      <c r="H41" s="18">
        <f t="shared" si="0"/>
        <v>2.14739176729785</v>
      </c>
    </row>
    <row r="42" spans="1:8" x14ac:dyDescent="0.25">
      <c r="A42" s="12" t="s">
        <v>146</v>
      </c>
      <c r="B42" s="39" t="s">
        <v>145</v>
      </c>
      <c r="C42" s="39"/>
      <c r="D42" s="13">
        <v>10000</v>
      </c>
      <c r="E42" s="40"/>
      <c r="F42" s="40"/>
      <c r="G42" s="15" t="s">
        <v>40</v>
      </c>
      <c r="H42" s="18">
        <f t="shared" si="0"/>
        <v>4.9068435747336814</v>
      </c>
    </row>
    <row r="43" spans="1:8" x14ac:dyDescent="0.25">
      <c r="A43" s="37" t="s">
        <v>67</v>
      </c>
      <c r="B43" s="37"/>
      <c r="C43" s="37"/>
      <c r="D43" s="37"/>
      <c r="E43" s="37"/>
      <c r="F43" s="37"/>
      <c r="G43" s="37"/>
      <c r="H43" s="37"/>
    </row>
    <row r="44" spans="1:8" x14ac:dyDescent="0.25">
      <c r="A44" s="12" t="s">
        <v>70</v>
      </c>
      <c r="B44" s="34" t="s">
        <v>68</v>
      </c>
      <c r="C44" s="35"/>
      <c r="D44" s="35"/>
      <c r="E44" s="35"/>
      <c r="F44" s="36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34" t="s">
        <v>72</v>
      </c>
      <c r="C45" s="35"/>
      <c r="D45" s="35"/>
      <c r="E45" s="35"/>
      <c r="F45" s="36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34" t="s">
        <v>74</v>
      </c>
      <c r="C46" s="35"/>
      <c r="D46" s="35"/>
      <c r="E46" s="35"/>
      <c r="F46" s="36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34" t="s">
        <v>76</v>
      </c>
      <c r="C47" s="35"/>
      <c r="D47" s="35"/>
      <c r="E47" s="35"/>
      <c r="F47" s="36"/>
      <c r="G47" s="15" t="s">
        <v>9</v>
      </c>
      <c r="H47" s="6">
        <f>D47/2734.06</f>
        <v>0</v>
      </c>
    </row>
    <row r="48" spans="1:8" x14ac:dyDescent="0.25">
      <c r="A48" s="37" t="s">
        <v>77</v>
      </c>
      <c r="B48" s="37"/>
      <c r="C48" s="37"/>
      <c r="D48" s="37"/>
      <c r="E48" s="37"/>
      <c r="F48" s="37"/>
      <c r="G48" s="37"/>
      <c r="H48" s="37"/>
    </row>
    <row r="49" spans="1:8" x14ac:dyDescent="0.25">
      <c r="A49" s="12" t="s">
        <v>78</v>
      </c>
      <c r="B49" s="34" t="s">
        <v>8</v>
      </c>
      <c r="C49" s="35"/>
      <c r="D49" s="35"/>
      <c r="E49" s="35"/>
      <c r="F49" s="36"/>
      <c r="G49" s="15" t="s">
        <v>9</v>
      </c>
      <c r="H49" s="6">
        <v>16470.419999999998</v>
      </c>
    </row>
    <row r="50" spans="1:8" x14ac:dyDescent="0.25">
      <c r="A50" s="12" t="s">
        <v>79</v>
      </c>
      <c r="B50" s="34" t="s">
        <v>10</v>
      </c>
      <c r="C50" s="35"/>
      <c r="D50" s="35"/>
      <c r="E50" s="35"/>
      <c r="F50" s="36"/>
      <c r="G50" s="15" t="s">
        <v>9</v>
      </c>
      <c r="H50" s="6">
        <v>54268.95</v>
      </c>
    </row>
    <row r="51" spans="1:8" x14ac:dyDescent="0.25">
      <c r="A51" s="12" t="s">
        <v>80</v>
      </c>
      <c r="B51" s="34" t="s">
        <v>11</v>
      </c>
      <c r="C51" s="35"/>
      <c r="D51" s="35"/>
      <c r="E51" s="35"/>
      <c r="F51" s="36"/>
      <c r="G51" s="15" t="s">
        <v>9</v>
      </c>
      <c r="H51" s="6">
        <v>70739.37</v>
      </c>
    </row>
    <row r="52" spans="1:8" x14ac:dyDescent="0.25">
      <c r="A52" s="12" t="s">
        <v>81</v>
      </c>
      <c r="B52" s="34" t="s">
        <v>23</v>
      </c>
      <c r="C52" s="35"/>
      <c r="D52" s="35"/>
      <c r="E52" s="35"/>
      <c r="F52" s="36"/>
      <c r="G52" s="15" t="s">
        <v>9</v>
      </c>
      <c r="H52" s="6">
        <v>20248.240000000002</v>
      </c>
    </row>
    <row r="53" spans="1:8" x14ac:dyDescent="0.25">
      <c r="A53" s="12" t="s">
        <v>82</v>
      </c>
      <c r="B53" s="34" t="s">
        <v>24</v>
      </c>
      <c r="C53" s="35"/>
      <c r="D53" s="35"/>
      <c r="E53" s="35"/>
      <c r="F53" s="36"/>
      <c r="G53" s="15" t="s">
        <v>9</v>
      </c>
      <c r="H53" s="6">
        <v>5803.88</v>
      </c>
    </row>
    <row r="54" spans="1:8" x14ac:dyDescent="0.25">
      <c r="A54" s="12" t="s">
        <v>83</v>
      </c>
      <c r="B54" s="34" t="s">
        <v>25</v>
      </c>
      <c r="C54" s="35"/>
      <c r="D54" s="35"/>
      <c r="E54" s="35"/>
      <c r="F54" s="36"/>
      <c r="G54" s="15" t="s">
        <v>9</v>
      </c>
      <c r="H54" s="6">
        <v>26052.12</v>
      </c>
    </row>
    <row r="55" spans="1:8" x14ac:dyDescent="0.25">
      <c r="A55" s="37" t="s">
        <v>84</v>
      </c>
      <c r="B55" s="37"/>
      <c r="C55" s="37"/>
      <c r="D55" s="37"/>
      <c r="E55" s="37"/>
      <c r="F55" s="37"/>
      <c r="G55" s="37"/>
      <c r="H55" s="37"/>
    </row>
    <row r="56" spans="1:8" ht="33.75" customHeight="1" x14ac:dyDescent="0.25">
      <c r="A56" s="11">
        <v>32</v>
      </c>
      <c r="B56" s="38" t="s">
        <v>85</v>
      </c>
      <c r="C56" s="38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39" t="s">
        <v>32</v>
      </c>
      <c r="C57" s="39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39" t="s">
        <v>94</v>
      </c>
      <c r="C58" s="39"/>
      <c r="D58" s="14" t="s">
        <v>93</v>
      </c>
      <c r="E58" s="14" t="s">
        <v>90</v>
      </c>
      <c r="F58" s="14" t="s">
        <v>90</v>
      </c>
      <c r="G58" s="13">
        <v>3364.18</v>
      </c>
      <c r="H58" s="13">
        <v>4361.12</v>
      </c>
    </row>
    <row r="59" spans="1:8" x14ac:dyDescent="0.25">
      <c r="A59" s="14">
        <v>35</v>
      </c>
      <c r="B59" s="39" t="s">
        <v>95</v>
      </c>
      <c r="C59" s="39"/>
      <c r="D59" s="14" t="s">
        <v>9</v>
      </c>
      <c r="E59" s="14" t="s">
        <v>90</v>
      </c>
      <c r="F59" s="14" t="s">
        <v>90</v>
      </c>
      <c r="G59" s="13">
        <v>58583.7</v>
      </c>
      <c r="H59" s="13">
        <v>43623.27</v>
      </c>
    </row>
    <row r="60" spans="1:8" x14ac:dyDescent="0.25">
      <c r="A60" s="14">
        <v>36</v>
      </c>
      <c r="B60" s="39" t="s">
        <v>96</v>
      </c>
      <c r="C60" s="39"/>
      <c r="D60" s="14" t="s">
        <v>9</v>
      </c>
      <c r="E60" s="14" t="s">
        <v>90</v>
      </c>
      <c r="F60" s="14" t="s">
        <v>90</v>
      </c>
      <c r="G60" s="13">
        <v>53832.93</v>
      </c>
      <c r="H60" s="13">
        <v>46631.26</v>
      </c>
    </row>
    <row r="61" spans="1:8" x14ac:dyDescent="0.25">
      <c r="A61" s="14">
        <v>37</v>
      </c>
      <c r="B61" s="39" t="s">
        <v>97</v>
      </c>
      <c r="C61" s="39"/>
      <c r="D61" s="14" t="s">
        <v>9</v>
      </c>
      <c r="E61" s="14" t="s">
        <v>90</v>
      </c>
      <c r="F61" s="14" t="s">
        <v>90</v>
      </c>
      <c r="G61" s="13">
        <v>-15249.23</v>
      </c>
      <c r="H61" s="13">
        <v>-3007.99</v>
      </c>
    </row>
    <row r="62" spans="1:8" ht="48" customHeight="1" x14ac:dyDescent="0.25">
      <c r="A62" s="19">
        <v>38</v>
      </c>
      <c r="B62" s="38" t="s">
        <v>98</v>
      </c>
      <c r="C62" s="38"/>
      <c r="D62" s="19" t="s">
        <v>9</v>
      </c>
      <c r="E62" s="19" t="s">
        <v>90</v>
      </c>
      <c r="F62" s="19" t="s">
        <v>90</v>
      </c>
      <c r="G62" s="17">
        <v>29354.93</v>
      </c>
      <c r="H62" s="17">
        <v>35355.480000000003</v>
      </c>
    </row>
    <row r="63" spans="1:8" ht="48" customHeight="1" x14ac:dyDescent="0.25">
      <c r="A63" s="19">
        <v>39</v>
      </c>
      <c r="B63" s="38" t="s">
        <v>99</v>
      </c>
      <c r="C63" s="38"/>
      <c r="D63" s="19" t="s">
        <v>9</v>
      </c>
      <c r="E63" s="19" t="s">
        <v>90</v>
      </c>
      <c r="F63" s="19" t="s">
        <v>90</v>
      </c>
      <c r="G63" s="17">
        <v>53832.93</v>
      </c>
      <c r="H63" s="17">
        <v>46631.26</v>
      </c>
    </row>
    <row r="64" spans="1:8" ht="48" customHeight="1" x14ac:dyDescent="0.25">
      <c r="A64" s="19">
        <v>40</v>
      </c>
      <c r="B64" s="38" t="s">
        <v>100</v>
      </c>
      <c r="C64" s="38"/>
      <c r="D64" s="19" t="s">
        <v>9</v>
      </c>
      <c r="E64" s="19" t="s">
        <v>90</v>
      </c>
      <c r="F64" s="19" t="s">
        <v>90</v>
      </c>
      <c r="G64" s="17">
        <v>-24478</v>
      </c>
      <c r="H64" s="17">
        <v>-11275.78</v>
      </c>
    </row>
    <row r="65" spans="1:8" ht="48" customHeight="1" x14ac:dyDescent="0.25">
      <c r="A65" s="19">
        <v>41</v>
      </c>
      <c r="B65" s="38" t="s">
        <v>101</v>
      </c>
      <c r="C65" s="38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37" t="s">
        <v>102</v>
      </c>
      <c r="B66" s="37"/>
      <c r="C66" s="37"/>
      <c r="D66" s="37"/>
      <c r="E66" s="37"/>
      <c r="F66" s="37"/>
      <c r="G66" s="37"/>
      <c r="H66" s="37"/>
    </row>
    <row r="67" spans="1:8" x14ac:dyDescent="0.25">
      <c r="A67" s="12" t="s">
        <v>103</v>
      </c>
      <c r="B67" s="34" t="s">
        <v>68</v>
      </c>
      <c r="C67" s="35"/>
      <c r="D67" s="35"/>
      <c r="E67" s="35"/>
      <c r="F67" s="36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34" t="s">
        <v>72</v>
      </c>
      <c r="C68" s="35"/>
      <c r="D68" s="35"/>
      <c r="E68" s="35"/>
      <c r="F68" s="36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34" t="s">
        <v>74</v>
      </c>
      <c r="C69" s="35"/>
      <c r="D69" s="35"/>
      <c r="E69" s="35"/>
      <c r="F69" s="36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34" t="s">
        <v>76</v>
      </c>
      <c r="C70" s="35"/>
      <c r="D70" s="35"/>
      <c r="E70" s="35"/>
      <c r="F70" s="36"/>
      <c r="G70" s="15" t="s">
        <v>9</v>
      </c>
      <c r="H70" s="6">
        <f>D70/2734.06</f>
        <v>0</v>
      </c>
    </row>
    <row r="71" spans="1:8" x14ac:dyDescent="0.25">
      <c r="A71" s="37" t="s">
        <v>107</v>
      </c>
      <c r="B71" s="37"/>
      <c r="C71" s="37"/>
      <c r="D71" s="37"/>
      <c r="E71" s="37"/>
      <c r="F71" s="37"/>
      <c r="G71" s="37"/>
      <c r="H71" s="37"/>
    </row>
    <row r="72" spans="1:8" x14ac:dyDescent="0.25">
      <c r="A72" s="12" t="s">
        <v>108</v>
      </c>
      <c r="B72" s="34" t="s">
        <v>111</v>
      </c>
      <c r="C72" s="35"/>
      <c r="D72" s="35"/>
      <c r="E72" s="35"/>
      <c r="F72" s="36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34" t="s">
        <v>112</v>
      </c>
      <c r="C73" s="35"/>
      <c r="D73" s="35"/>
      <c r="E73" s="35"/>
      <c r="F73" s="36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34" t="s">
        <v>113</v>
      </c>
      <c r="C74" s="35"/>
      <c r="D74" s="35"/>
      <c r="E74" s="35"/>
      <c r="F74" s="36"/>
      <c r="G74" s="15" t="s">
        <v>9</v>
      </c>
      <c r="H74" s="6">
        <f>D74/2734.06</f>
        <v>0</v>
      </c>
    </row>
    <row r="76" spans="1:8" ht="58.5" customHeight="1" x14ac:dyDescent="0.25">
      <c r="A76" s="31" t="s">
        <v>114</v>
      </c>
      <c r="B76" s="31"/>
      <c r="C76" s="31"/>
      <c r="D76" s="31"/>
      <c r="E76" s="31"/>
      <c r="F76" s="31"/>
      <c r="G76" s="31"/>
      <c r="H76" s="31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8:F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H43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Лист1</vt:lpstr>
      <vt:lpstr>Поленова 15</vt:lpstr>
      <vt:lpstr>Поленова 11</vt:lpstr>
      <vt:lpstr>Поленова 19</vt:lpstr>
      <vt:lpstr>Поленова 17</vt:lpstr>
      <vt:lpstr>Ржанова 25</vt:lpstr>
      <vt:lpstr>Петрова 56А</vt:lpstr>
      <vt:lpstr>Красногвардейская 20,2</vt:lpstr>
      <vt:lpstr>Красногвардейская 20,3</vt:lpstr>
      <vt:lpstr>Красногвардейская 20,4</vt:lpstr>
      <vt:lpstr>Красногвардейская 22,1</vt:lpstr>
      <vt:lpstr>Красногвардейская 22,2</vt:lpstr>
      <vt:lpstr>Энгельса 12</vt:lpstr>
      <vt:lpstr>Советская 170</vt:lpstr>
      <vt:lpstr>Советская 170,1</vt:lpstr>
      <vt:lpstr>Петрова 60</vt:lpstr>
      <vt:lpstr>Котовского 27</vt:lpstr>
      <vt:lpstr>Байкальская 236,4</vt:lpstr>
      <vt:lpstr>Байкальская 236,4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2016-04-19T03:25:14Z</dcterms:modified>
</cp:coreProperties>
</file>