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465" windowWidth="14805" windowHeight="7650" firstSheet="28" activeTab="33"/>
  </bookViews>
  <sheets>
    <sheet name="Лист1" sheetId="1" r:id="rId1"/>
    <sheet name="Поленова 15" sheetId="2" r:id="rId2"/>
    <sheet name="Поленова 11" sheetId="4" r:id="rId3"/>
    <sheet name="Поленова 19" sheetId="5" r:id="rId4"/>
    <sheet name="Поленова 17" sheetId="6" r:id="rId5"/>
    <sheet name="Ржанова 25" sheetId="7" r:id="rId6"/>
    <sheet name="Петрова 56А" sheetId="8" r:id="rId7"/>
    <sheet name="Красногвардейская 20,2" sheetId="9" r:id="rId8"/>
    <sheet name="Красногвардейская 20,3" sheetId="10" r:id="rId9"/>
    <sheet name="Красногвардейская 20,4" sheetId="11" r:id="rId10"/>
    <sheet name="Красногвардейская 22,1" sheetId="12" r:id="rId11"/>
    <sheet name="Красногвардейская 22,2" sheetId="13" r:id="rId12"/>
    <sheet name="Энгельса 12" sheetId="14" r:id="rId13"/>
    <sheet name="Советская 170" sheetId="15" r:id="rId14"/>
    <sheet name="Советская 170,1" sheetId="17" r:id="rId15"/>
    <sheet name="Петрова 60" sheetId="18" r:id="rId16"/>
    <sheet name="Котовского 27" sheetId="19" r:id="rId17"/>
    <sheet name="Байкальская 236,4" sheetId="20" r:id="rId18"/>
    <sheet name="Байкальская 236,5" sheetId="21" r:id="rId19"/>
    <sheet name="Байкальская 236,6" sheetId="22" r:id="rId20"/>
    <sheet name="Байкальская 236,7" sheetId="23" r:id="rId21"/>
    <sheet name="Байкальская 236,8" sheetId="24" r:id="rId22"/>
    <sheet name="Байкальская 236,9" sheetId="26" r:id="rId23"/>
    <sheet name="Геологов 20" sheetId="27" r:id="rId24"/>
    <sheet name="Геологов 22" sheetId="28" r:id="rId25"/>
    <sheet name="Карла Либкнехта 27" sheetId="29" r:id="rId26"/>
    <sheet name="Костычева 27,1" sheetId="30" r:id="rId27"/>
    <sheet name="Костычева 27,2" sheetId="31" r:id="rId28"/>
    <sheet name="Обручева 1" sheetId="32" r:id="rId29"/>
    <sheet name="Поленова 13" sheetId="33" r:id="rId30"/>
    <sheet name="Помяловского 16" sheetId="34" r:id="rId31"/>
    <sheet name="Помяловского 18" sheetId="35" r:id="rId32"/>
    <sheet name="Помяловского 24" sheetId="36" r:id="rId33"/>
    <sheet name="Помяловского 28" sheetId="37" r:id="rId34"/>
  </sheets>
  <calcPr calcId="145621"/>
</workbook>
</file>

<file path=xl/calcChain.xml><?xml version="1.0" encoding="utf-8"?>
<calcChain xmlns="http://schemas.openxmlformats.org/spreadsheetml/2006/main">
  <c r="H67" i="37" l="1"/>
  <c r="H66" i="37"/>
  <c r="H65" i="37"/>
  <c r="H63" i="37"/>
  <c r="H62" i="37"/>
  <c r="H61" i="37"/>
  <c r="H60" i="37"/>
  <c r="H40" i="37"/>
  <c r="H39" i="37"/>
  <c r="H38" i="37"/>
  <c r="H37" i="37"/>
  <c r="H35" i="37"/>
  <c r="H34" i="37"/>
  <c r="H33" i="37"/>
  <c r="H32" i="37"/>
  <c r="H31" i="37"/>
  <c r="H30" i="37"/>
  <c r="H29" i="37"/>
  <c r="H28" i="37"/>
  <c r="H27" i="37"/>
  <c r="D32" i="36"/>
  <c r="H68" i="36"/>
  <c r="H67" i="36"/>
  <c r="H66" i="36"/>
  <c r="H64" i="36"/>
  <c r="H63" i="36"/>
  <c r="H62" i="36"/>
  <c r="H61" i="36"/>
  <c r="H41" i="36"/>
  <c r="H40" i="36"/>
  <c r="H39" i="36"/>
  <c r="H38" i="36"/>
  <c r="H36" i="36"/>
  <c r="H35" i="36"/>
  <c r="H34" i="36"/>
  <c r="H33" i="36"/>
  <c r="H32" i="36"/>
  <c r="H31" i="36"/>
  <c r="H30" i="36"/>
  <c r="H29" i="36"/>
  <c r="H28" i="36"/>
  <c r="H27" i="36"/>
  <c r="H68" i="35"/>
  <c r="H67" i="35"/>
  <c r="H66" i="35"/>
  <c r="H64" i="35"/>
  <c r="H63" i="35"/>
  <c r="H62" i="35"/>
  <c r="H61" i="35"/>
  <c r="H41" i="35"/>
  <c r="H40" i="35"/>
  <c r="H39" i="35"/>
  <c r="H38" i="35"/>
  <c r="H36" i="35"/>
  <c r="H35" i="35"/>
  <c r="H34" i="35"/>
  <c r="H33" i="35"/>
  <c r="H32" i="35"/>
  <c r="H31" i="35"/>
  <c r="H30" i="35"/>
  <c r="H29" i="35"/>
  <c r="H28" i="35"/>
  <c r="H27" i="35"/>
  <c r="H37" i="34"/>
  <c r="H36" i="34"/>
  <c r="H71" i="34"/>
  <c r="H70" i="34"/>
  <c r="H69" i="34"/>
  <c r="H67" i="34"/>
  <c r="H66" i="34"/>
  <c r="H65" i="34"/>
  <c r="H64" i="34"/>
  <c r="H44" i="34"/>
  <c r="H43" i="34"/>
  <c r="H42" i="34"/>
  <c r="H41" i="34"/>
  <c r="H39" i="34"/>
  <c r="H38" i="34"/>
  <c r="H35" i="34"/>
  <c r="H34" i="34"/>
  <c r="H33" i="34"/>
  <c r="H32" i="34"/>
  <c r="H31" i="34"/>
  <c r="H30" i="34"/>
  <c r="H29" i="34"/>
  <c r="H28" i="34"/>
  <c r="H27" i="34"/>
  <c r="D37" i="33"/>
  <c r="H42" i="33"/>
  <c r="H41" i="33"/>
  <c r="H40" i="33"/>
  <c r="H37" i="33"/>
  <c r="H39" i="33"/>
  <c r="H38" i="33"/>
  <c r="H36" i="33"/>
  <c r="D33" i="33"/>
  <c r="H33" i="33" s="1"/>
  <c r="D31" i="33"/>
  <c r="H74" i="33"/>
  <c r="H73" i="33"/>
  <c r="H72" i="33"/>
  <c r="H70" i="33"/>
  <c r="H69" i="33"/>
  <c r="H68" i="33"/>
  <c r="H67" i="33"/>
  <c r="H47" i="33"/>
  <c r="H46" i="33"/>
  <c r="H45" i="33"/>
  <c r="H44" i="33"/>
  <c r="H35" i="33"/>
  <c r="H34" i="33"/>
  <c r="H32" i="33"/>
  <c r="H31" i="33"/>
  <c r="H30" i="33"/>
  <c r="H29" i="33"/>
  <c r="H28" i="33"/>
  <c r="H27" i="33"/>
  <c r="H35" i="32"/>
  <c r="H34" i="32"/>
  <c r="H33" i="32"/>
  <c r="H32" i="32"/>
  <c r="H31" i="32"/>
  <c r="H67" i="32"/>
  <c r="H66" i="32"/>
  <c r="H65" i="32"/>
  <c r="H63" i="32"/>
  <c r="H62" i="32"/>
  <c r="H61" i="32"/>
  <c r="H60" i="32"/>
  <c r="H40" i="32"/>
  <c r="H39" i="32"/>
  <c r="H38" i="32"/>
  <c r="H37" i="32"/>
  <c r="H30" i="32"/>
  <c r="H29" i="32"/>
  <c r="H28" i="32"/>
  <c r="H27" i="32"/>
  <c r="D28" i="31"/>
  <c r="H28" i="31" s="1"/>
  <c r="H62" i="31"/>
  <c r="H61" i="31"/>
  <c r="H60" i="31"/>
  <c r="H58" i="31"/>
  <c r="H57" i="31"/>
  <c r="H56" i="31"/>
  <c r="H55" i="31"/>
  <c r="H35" i="31"/>
  <c r="H34" i="31"/>
  <c r="H33" i="31"/>
  <c r="H32" i="31"/>
  <c r="H30" i="31"/>
  <c r="H29" i="31"/>
  <c r="H27" i="31"/>
  <c r="D28" i="30"/>
  <c r="H28" i="30" s="1"/>
  <c r="H62" i="30"/>
  <c r="H61" i="30"/>
  <c r="H60" i="30"/>
  <c r="H58" i="30"/>
  <c r="H57" i="30"/>
  <c r="H56" i="30"/>
  <c r="H55" i="30"/>
  <c r="H35" i="30"/>
  <c r="H34" i="30"/>
  <c r="H33" i="30"/>
  <c r="H32" i="30"/>
  <c r="H30" i="30"/>
  <c r="H29" i="30"/>
  <c r="H27" i="30"/>
  <c r="H62" i="29" l="1"/>
  <c r="H61" i="29"/>
  <c r="H60" i="29"/>
  <c r="H58" i="29"/>
  <c r="H57" i="29"/>
  <c r="H56" i="29"/>
  <c r="H55" i="29"/>
  <c r="H35" i="29"/>
  <c r="H34" i="29"/>
  <c r="H33" i="29"/>
  <c r="H32" i="29"/>
  <c r="H30" i="29"/>
  <c r="H29" i="29"/>
  <c r="H28" i="29"/>
  <c r="H27" i="29"/>
  <c r="H67" i="28"/>
  <c r="H66" i="28"/>
  <c r="H65" i="28"/>
  <c r="H63" i="28"/>
  <c r="H62" i="28"/>
  <c r="H61" i="28"/>
  <c r="H60" i="28"/>
  <c r="H40" i="28"/>
  <c r="H39" i="28"/>
  <c r="H38" i="28"/>
  <c r="H37" i="28"/>
  <c r="H35" i="28"/>
  <c r="H34" i="28"/>
  <c r="H33" i="28"/>
  <c r="H32" i="28"/>
  <c r="H31" i="28"/>
  <c r="H30" i="28"/>
  <c r="H29" i="28"/>
  <c r="H28" i="28"/>
  <c r="H27" i="28"/>
  <c r="D32" i="27"/>
  <c r="H32" i="27" s="1"/>
  <c r="H67" i="27"/>
  <c r="H66" i="27"/>
  <c r="H65" i="27"/>
  <c r="H63" i="27"/>
  <c r="H62" i="27"/>
  <c r="H61" i="27"/>
  <c r="H60" i="27"/>
  <c r="H40" i="27"/>
  <c r="H39" i="27"/>
  <c r="H38" i="27"/>
  <c r="H37" i="27"/>
  <c r="H35" i="27"/>
  <c r="H34" i="27"/>
  <c r="H33" i="27"/>
  <c r="H31" i="27"/>
  <c r="H30" i="27"/>
  <c r="H29" i="27"/>
  <c r="H28" i="27"/>
  <c r="H27" i="27"/>
  <c r="D35" i="26"/>
  <c r="D31" i="26"/>
  <c r="H31" i="26" s="1"/>
  <c r="H70" i="26"/>
  <c r="H69" i="26"/>
  <c r="H68" i="26"/>
  <c r="H66" i="26"/>
  <c r="H65" i="26"/>
  <c r="H64" i="26"/>
  <c r="H63" i="26"/>
  <c r="H43" i="26"/>
  <c r="H42" i="26"/>
  <c r="H41" i="26"/>
  <c r="H40" i="26"/>
  <c r="H38" i="26"/>
  <c r="H37" i="26"/>
  <c r="H36" i="26"/>
  <c r="H35" i="26"/>
  <c r="H34" i="26"/>
  <c r="H33" i="26"/>
  <c r="H32" i="26"/>
  <c r="H30" i="26"/>
  <c r="H29" i="26"/>
  <c r="H28" i="26"/>
  <c r="H27" i="26"/>
  <c r="D35" i="24"/>
  <c r="H35" i="24" s="1"/>
  <c r="D31" i="24"/>
  <c r="H31" i="24" s="1"/>
  <c r="H70" i="24"/>
  <c r="H69" i="24"/>
  <c r="H68" i="24"/>
  <c r="H66" i="24"/>
  <c r="H65" i="24"/>
  <c r="H64" i="24"/>
  <c r="H63" i="24"/>
  <c r="H43" i="24"/>
  <c r="H42" i="24"/>
  <c r="H41" i="24"/>
  <c r="H40" i="24"/>
  <c r="H38" i="24"/>
  <c r="H37" i="24"/>
  <c r="H36" i="24"/>
  <c r="H34" i="24"/>
  <c r="H33" i="24"/>
  <c r="H32" i="24"/>
  <c r="H30" i="24"/>
  <c r="H29" i="24"/>
  <c r="H28" i="24"/>
  <c r="H27" i="24"/>
  <c r="D36" i="23" l="1"/>
  <c r="D31" i="23"/>
  <c r="H74" i="23" l="1"/>
  <c r="H73" i="23"/>
  <c r="H72" i="23"/>
  <c r="H70" i="23"/>
  <c r="H69" i="23"/>
  <c r="H68" i="23"/>
  <c r="H67" i="23"/>
  <c r="H47" i="23"/>
  <c r="H46" i="23"/>
  <c r="H45" i="23"/>
  <c r="H44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D36" i="22"/>
  <c r="D31" i="22"/>
  <c r="H74" i="22" l="1"/>
  <c r="H73" i="22"/>
  <c r="H72" i="22"/>
  <c r="H70" i="22"/>
  <c r="H69" i="22"/>
  <c r="H68" i="22"/>
  <c r="H67" i="22"/>
  <c r="H47" i="22"/>
  <c r="H46" i="22"/>
  <c r="H45" i="22"/>
  <c r="H44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37" i="14"/>
  <c r="H36" i="14"/>
  <c r="H35" i="14"/>
  <c r="H34" i="14"/>
  <c r="H33" i="14"/>
  <c r="H32" i="14"/>
  <c r="H31" i="14"/>
  <c r="H30" i="14"/>
  <c r="H29" i="14"/>
  <c r="H28" i="14"/>
  <c r="H27" i="14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33" i="7"/>
  <c r="H32" i="7"/>
  <c r="H31" i="7"/>
  <c r="H30" i="7"/>
  <c r="H29" i="7"/>
  <c r="H28" i="7"/>
  <c r="H27" i="7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38" i="5"/>
  <c r="H37" i="5"/>
  <c r="H36" i="5"/>
  <c r="H35" i="5"/>
  <c r="H34" i="5"/>
  <c r="H33" i="5"/>
  <c r="H32" i="5"/>
  <c r="H31" i="5"/>
  <c r="H30" i="5"/>
  <c r="H29" i="5"/>
  <c r="H28" i="5"/>
  <c r="H27" i="5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D37" i="21"/>
  <c r="D38" i="21"/>
  <c r="D31" i="21"/>
  <c r="H76" i="21" l="1"/>
  <c r="H75" i="21"/>
  <c r="H74" i="21"/>
  <c r="H72" i="21"/>
  <c r="H71" i="21"/>
  <c r="H70" i="21"/>
  <c r="H69" i="21"/>
  <c r="H49" i="21"/>
  <c r="H48" i="21"/>
  <c r="H47" i="21"/>
  <c r="H46" i="21"/>
  <c r="D37" i="20" l="1"/>
  <c r="D31" i="20"/>
  <c r="H52" i="19"/>
  <c r="H73" i="20" l="1"/>
  <c r="H72" i="20"/>
  <c r="H71" i="20"/>
  <c r="H69" i="20"/>
  <c r="H68" i="20"/>
  <c r="H67" i="20"/>
  <c r="H66" i="20"/>
  <c r="H46" i="20"/>
  <c r="H45" i="20"/>
  <c r="H44" i="20"/>
  <c r="H43" i="20"/>
  <c r="D38" i="19"/>
  <c r="D31" i="19"/>
  <c r="H73" i="19"/>
  <c r="H72" i="19"/>
  <c r="H71" i="19"/>
  <c r="H69" i="19"/>
  <c r="H68" i="19"/>
  <c r="H67" i="19"/>
  <c r="H66" i="19"/>
  <c r="H46" i="19"/>
  <c r="H45" i="19"/>
  <c r="H44" i="19"/>
  <c r="H43" i="19"/>
  <c r="D37" i="18"/>
  <c r="D38" i="18"/>
  <c r="D31" i="18"/>
  <c r="H76" i="18"/>
  <c r="H75" i="18"/>
  <c r="H74" i="18"/>
  <c r="H72" i="18"/>
  <c r="H71" i="18"/>
  <c r="H70" i="18"/>
  <c r="H69" i="18"/>
  <c r="H49" i="18"/>
  <c r="H48" i="18"/>
  <c r="H47" i="18"/>
  <c r="H46" i="18"/>
  <c r="D33" i="17" l="1"/>
  <c r="H76" i="17"/>
  <c r="H75" i="17"/>
  <c r="H74" i="17"/>
  <c r="H72" i="17"/>
  <c r="H71" i="17"/>
  <c r="H70" i="17"/>
  <c r="H69" i="17"/>
  <c r="H49" i="17"/>
  <c r="H48" i="17"/>
  <c r="H47" i="17"/>
  <c r="H46" i="17"/>
  <c r="D45" i="15"/>
  <c r="D33" i="15"/>
  <c r="H79" i="15"/>
  <c r="H78" i="15"/>
  <c r="H77" i="15"/>
  <c r="H75" i="15"/>
  <c r="H74" i="15"/>
  <c r="H73" i="15"/>
  <c r="H72" i="15"/>
  <c r="H52" i="15"/>
  <c r="H51" i="15"/>
  <c r="H50" i="15"/>
  <c r="H49" i="15"/>
  <c r="D33" i="14"/>
  <c r="H69" i="14"/>
  <c r="H68" i="14"/>
  <c r="H67" i="14"/>
  <c r="H65" i="14"/>
  <c r="H64" i="14"/>
  <c r="H63" i="14"/>
  <c r="H62" i="14"/>
  <c r="H42" i="14"/>
  <c r="H41" i="14"/>
  <c r="H40" i="14"/>
  <c r="H39" i="14"/>
  <c r="D36" i="13"/>
  <c r="D31" i="13"/>
  <c r="H73" i="13"/>
  <c r="H72" i="13"/>
  <c r="H71" i="13"/>
  <c r="H69" i="13"/>
  <c r="H68" i="13"/>
  <c r="H67" i="13"/>
  <c r="H66" i="13"/>
  <c r="H46" i="13"/>
  <c r="H45" i="13"/>
  <c r="H44" i="13"/>
  <c r="H43" i="13"/>
  <c r="D36" i="12"/>
  <c r="D31" i="12"/>
  <c r="H73" i="12"/>
  <c r="H72" i="12"/>
  <c r="H71" i="12"/>
  <c r="H69" i="12"/>
  <c r="H68" i="12"/>
  <c r="H67" i="12"/>
  <c r="H66" i="12"/>
  <c r="H46" i="12"/>
  <c r="H45" i="12"/>
  <c r="H44" i="12"/>
  <c r="H43" i="12"/>
  <c r="D36" i="11"/>
  <c r="D38" i="11"/>
  <c r="D31" i="11"/>
  <c r="H73" i="11"/>
  <c r="H72" i="11"/>
  <c r="H71" i="11"/>
  <c r="H69" i="11"/>
  <c r="H68" i="11"/>
  <c r="H67" i="11"/>
  <c r="H66" i="11"/>
  <c r="H46" i="11"/>
  <c r="H45" i="11"/>
  <c r="H44" i="11"/>
  <c r="H43" i="11"/>
  <c r="D36" i="10" l="1"/>
  <c r="D31" i="10"/>
  <c r="H74" i="10"/>
  <c r="H73" i="10"/>
  <c r="H72" i="10"/>
  <c r="H70" i="10"/>
  <c r="H69" i="10"/>
  <c r="H68" i="10"/>
  <c r="H67" i="10"/>
  <c r="H47" i="10"/>
  <c r="H46" i="10"/>
  <c r="H45" i="10"/>
  <c r="H44" i="10"/>
  <c r="D36" i="9"/>
  <c r="D31" i="9"/>
  <c r="H74" i="9"/>
  <c r="H73" i="9"/>
  <c r="H72" i="9"/>
  <c r="H70" i="9"/>
  <c r="H69" i="9"/>
  <c r="H68" i="9"/>
  <c r="H67" i="9"/>
  <c r="H47" i="9"/>
  <c r="H46" i="9"/>
  <c r="H45" i="9"/>
  <c r="H44" i="9"/>
  <c r="D34" i="8" l="1"/>
  <c r="D35" i="8"/>
  <c r="D31" i="8"/>
  <c r="H71" i="8"/>
  <c r="H70" i="8"/>
  <c r="H69" i="8"/>
  <c r="H67" i="8"/>
  <c r="H66" i="8"/>
  <c r="H65" i="8"/>
  <c r="H64" i="8"/>
  <c r="H44" i="8"/>
  <c r="H43" i="8"/>
  <c r="H42" i="8"/>
  <c r="H41" i="8"/>
  <c r="D33" i="7"/>
  <c r="H65" i="7"/>
  <c r="H64" i="7"/>
  <c r="H63" i="7"/>
  <c r="H61" i="7"/>
  <c r="H60" i="7"/>
  <c r="H59" i="7"/>
  <c r="H58" i="7"/>
  <c r="H38" i="7"/>
  <c r="H37" i="7"/>
  <c r="H36" i="7"/>
  <c r="H35" i="7"/>
  <c r="D36" i="6"/>
  <c r="D38" i="6"/>
  <c r="D31" i="6"/>
  <c r="H71" i="6"/>
  <c r="H70" i="6"/>
  <c r="H69" i="6"/>
  <c r="H67" i="6"/>
  <c r="H66" i="6"/>
  <c r="H65" i="6"/>
  <c r="H64" i="6"/>
  <c r="H44" i="6"/>
  <c r="H43" i="6"/>
  <c r="H42" i="6"/>
  <c r="H41" i="6"/>
  <c r="D36" i="5"/>
  <c r="D38" i="5"/>
  <c r="D31" i="5"/>
  <c r="H70" i="5"/>
  <c r="H69" i="5"/>
  <c r="H68" i="5"/>
  <c r="H66" i="5"/>
  <c r="H65" i="5"/>
  <c r="H64" i="5"/>
  <c r="H63" i="5"/>
  <c r="H43" i="5"/>
  <c r="H42" i="5"/>
  <c r="H41" i="5"/>
  <c r="H40" i="5"/>
  <c r="D36" i="4" l="1"/>
  <c r="D38" i="4"/>
  <c r="D31" i="4"/>
  <c r="H73" i="4"/>
  <c r="H72" i="4"/>
  <c r="H71" i="4"/>
  <c r="H69" i="4"/>
  <c r="H68" i="4"/>
  <c r="H67" i="4"/>
  <c r="H66" i="4"/>
  <c r="H46" i="4"/>
  <c r="H45" i="4"/>
  <c r="H44" i="4"/>
  <c r="H43" i="4"/>
  <c r="H73" i="2"/>
  <c r="H72" i="2"/>
  <c r="H71" i="2"/>
  <c r="H69" i="2"/>
  <c r="H68" i="2"/>
  <c r="H67" i="2"/>
  <c r="H66" i="2"/>
  <c r="H46" i="2" l="1"/>
  <c r="H45" i="2"/>
  <c r="H44" i="2"/>
  <c r="H43" i="2"/>
  <c r="D36" i="2"/>
  <c r="D38" i="2"/>
  <c r="D31" i="2"/>
</calcChain>
</file>

<file path=xl/sharedStrings.xml><?xml version="1.0" encoding="utf-8"?>
<sst xmlns="http://schemas.openxmlformats.org/spreadsheetml/2006/main" count="6350" uniqueCount="257">
  <si>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</si>
  <si>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</si>
  <si>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</si>
  <si>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</si>
  <si>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</si>
  <si>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</si>
  <si>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</si>
  <si>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</si>
  <si>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</si>
  <si>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</si>
  <si>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</si>
  <si>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</si>
  <si>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содержание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</si>
  <si>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</si>
  <si>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</si>
  <si>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</si>
  <si>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Полученно денежных средств, в т.ч.:</t>
  </si>
  <si>
    <t>- денежных средств от собственников/нанимателей помещений</t>
  </si>
  <si>
    <t>- целевых взносов от собственников/нанимателей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</si>
  <si>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</si>
  <si>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</si>
  <si>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</si>
  <si>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</si>
  <si>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</si>
  <si>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</si>
  <si>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</si>
  <si>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</si>
  <si>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Отчет об исполнении ООО УК "Приоритет" договора управления, а также отчет о выполнении товариществом, кооперативом смет доходов и расходов за год</t>
  </si>
  <si>
    <t>Список МКД:</t>
  </si>
  <si>
    <t>Поленова 15</t>
  </si>
  <si>
    <t>Возврат в основное меню</t>
  </si>
  <si>
    <t>МКД Поленова 15</t>
  </si>
  <si>
    <t>Единица измерения</t>
  </si>
  <si>
    <t>Стоимомть на единицу</t>
  </si>
  <si>
    <t>Периодичность выполнения работ (оказания услуг)</t>
  </si>
  <si>
    <t>Годовая фактическая стоимость</t>
  </si>
  <si>
    <t>Наименование работ (услуг)</t>
  </si>
  <si>
    <t xml:space="preserve">Освещение МОП </t>
  </si>
  <si>
    <t>21.1</t>
  </si>
  <si>
    <t>Ежедневно</t>
  </si>
  <si>
    <t>руб./м2</t>
  </si>
  <si>
    <t>21.2</t>
  </si>
  <si>
    <t>21.3</t>
  </si>
  <si>
    <t>По графику</t>
  </si>
  <si>
    <t>Аварийно-диспетчерское обслуживание</t>
  </si>
  <si>
    <t>Работы по обеспечению вывоза твёрдо-бытовых отходов</t>
  </si>
  <si>
    <t>21.4</t>
  </si>
  <si>
    <t>Техническое обслуживание лифтов</t>
  </si>
  <si>
    <t>21.5</t>
  </si>
  <si>
    <t>Страховой взнос по договору ОСОПО лифты</t>
  </si>
  <si>
    <t>Ежегодно</t>
  </si>
  <si>
    <t>21.6</t>
  </si>
  <si>
    <t>Периодическое освидетельствование лифтов</t>
  </si>
  <si>
    <t>21.7</t>
  </si>
  <si>
    <t>Билинговое обслуживание АСКУТЭ</t>
  </si>
  <si>
    <t>21.8</t>
  </si>
  <si>
    <t>Ежемесячно</t>
  </si>
  <si>
    <t>21.9</t>
  </si>
  <si>
    <t>Техническое обслуживание СКПТ телеантена</t>
  </si>
  <si>
    <t>21.10</t>
  </si>
  <si>
    <t>21.11</t>
  </si>
  <si>
    <t>Изготовление информационного щита</t>
  </si>
  <si>
    <t>21.12</t>
  </si>
  <si>
    <t>Изготовление козырька</t>
  </si>
  <si>
    <t>21.13</t>
  </si>
  <si>
    <t>Монтаж видеокамер</t>
  </si>
  <si>
    <t>Обслуживание, поверка, снятие показаний общедомовых приборов учета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</si>
  <si>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</si>
  <si>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</si>
  <si>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ед.</t>
  </si>
  <si>
    <t>22</t>
  </si>
  <si>
    <t>23</t>
  </si>
  <si>
    <t>Количество удовлетворенных претензий</t>
  </si>
  <si>
    <t>24</t>
  </si>
  <si>
    <t>Количество претензий, в удовлетворении которых отказано</t>
  </si>
  <si>
    <t>25</t>
  </si>
  <si>
    <t>Сумма произведенного перерасчета</t>
  </si>
  <si>
    <t>Общая информация по предоставленным коммунальным услугам</t>
  </si>
  <si>
    <t>26</t>
  </si>
  <si>
    <t>27</t>
  </si>
  <si>
    <t>28</t>
  </si>
  <si>
    <t>29</t>
  </si>
  <si>
    <t>30</t>
  </si>
  <si>
    <t>31</t>
  </si>
  <si>
    <t>Информация о предоставленных коммунальных услугах (заполняется по каждой коммунальной услуге)</t>
  </si>
  <si>
    <t>Вид коммунальной услуги</t>
  </si>
  <si>
    <t>Отопление</t>
  </si>
  <si>
    <t>Горячее водоснабжение</t>
  </si>
  <si>
    <t>Холодное водоснабжение</t>
  </si>
  <si>
    <t>Водоотведение</t>
  </si>
  <si>
    <t>-</t>
  </si>
  <si>
    <t>Гкал</t>
  </si>
  <si>
    <t>м3</t>
  </si>
  <si>
    <t>нат. показ.</t>
  </si>
  <si>
    <t>Общий объём потребления</t>
  </si>
  <si>
    <t>Начисленно потребителям</t>
  </si>
  <si>
    <t>Оплачено потребителями</t>
  </si>
  <si>
    <t>Задолженность потребителей</t>
  </si>
  <si>
    <t>Начисленно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</si>
  <si>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</si>
  <si>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ресурса.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</si>
  <si>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</si>
  <si>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</si>
  <si>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42</t>
  </si>
  <si>
    <t>43</t>
  </si>
  <si>
    <t>44</t>
  </si>
  <si>
    <t>45</t>
  </si>
  <si>
    <t>Информация о ведении претензионно-исковой работы в отношении потребителей-должников</t>
  </si>
  <si>
    <t>46</t>
  </si>
  <si>
    <t>47</t>
  </si>
  <si>
    <t>48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</si>
  <si>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</si>
  <si>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</si>
  <si>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</si>
  <si>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Отчет составлен согласно Форме 2.8, утвержденной Приказом Министерства Строительства и жилищно-коммунального хозяйства Российской Федерации от 22.12.2014 г. № 882/пр "Об утверждении форм раскрытия информации организациями, осуществляющим деятельность в сфере управления многоквартирными домами"</t>
  </si>
  <si>
    <t>Непредвиденные расходы (транспортные расходы, ветки хвойные, уборка и вывоз снега, щебень)</t>
  </si>
  <si>
    <t>Работы, выполняемые в целях надлежащего содержания МКД (дворник, уборщица, сантехник, кровельщик и т.д.)</t>
  </si>
  <si>
    <t>Работы, выполняемые в целях надлежащего содержания электрооборудования</t>
  </si>
  <si>
    <t>21.14</t>
  </si>
  <si>
    <t>21.15</t>
  </si>
  <si>
    <t>Поленова 11</t>
  </si>
  <si>
    <t>Ремонт теплосчетчика</t>
  </si>
  <si>
    <t>Непредвиденные расходы (транспортные расходы, ветки хвойные, уборка и вывоз снега, щебень, песок)</t>
  </si>
  <si>
    <t>МКД Поленова 11</t>
  </si>
  <si>
    <t>МКД Поленова 19</t>
  </si>
  <si>
    <t>Поленова 19</t>
  </si>
  <si>
    <t>Непредвиденные расходы (ветки хвойные, уборка и вывоз снега)</t>
  </si>
  <si>
    <t>МКД Поленова 17</t>
  </si>
  <si>
    <t>Поленова 17</t>
  </si>
  <si>
    <t>Площадь:</t>
  </si>
  <si>
    <t>Непредвиденные расходы (ветки хвойные, уборка и вывоз снега,транспортные услуги, песок, щебень)</t>
  </si>
  <si>
    <t>МКД Ржанова 25</t>
  </si>
  <si>
    <t>Ржанова 25</t>
  </si>
  <si>
    <t>Петрова 56А</t>
  </si>
  <si>
    <t>Установка насоса</t>
  </si>
  <si>
    <t>Техническое сопровождение СКУД</t>
  </si>
  <si>
    <t>Регулировка окон</t>
  </si>
  <si>
    <t>Изготовление переплётов тех. паспорта</t>
  </si>
  <si>
    <t>Непредвиденные расходы (транспортные расходы,уборка и вывоз снега, песок)</t>
  </si>
  <si>
    <t>МКД Петрова 56А</t>
  </si>
  <si>
    <t>Красногвардейская 20/2</t>
  </si>
  <si>
    <t>МКД Красногвардейская 20/2</t>
  </si>
  <si>
    <t>Ремонт лифта</t>
  </si>
  <si>
    <t>Обслуживание,снятие показаний общедомовых приборов учета</t>
  </si>
  <si>
    <t xml:space="preserve">Страховая премия </t>
  </si>
  <si>
    <t>Изготовление двери</t>
  </si>
  <si>
    <t>21.16</t>
  </si>
  <si>
    <t>МКД Красногвардейская 20/3</t>
  </si>
  <si>
    <t>Красногвардейская 20/3</t>
  </si>
  <si>
    <t>Непредвиденные расходы (транспортные услуги, уборка и вывоз снега, песок)</t>
  </si>
  <si>
    <t>Проведение голосований</t>
  </si>
  <si>
    <t>Непредвиденные расходы (уборка и вывоз снега, песок)</t>
  </si>
  <si>
    <t>Красногвардейская 20/4</t>
  </si>
  <si>
    <t>МКД Красногвардейская 20/4</t>
  </si>
  <si>
    <t>Красногвардейская 22/1</t>
  </si>
  <si>
    <t>МКД Красногвардейская 22/1</t>
  </si>
  <si>
    <t>Двери для мусоропровода с монтажом</t>
  </si>
  <si>
    <t>Красногвардейская 22/2</t>
  </si>
  <si>
    <t>Фридриха Энгельса 12</t>
  </si>
  <si>
    <t>МКД Фридриха Энгельса 12</t>
  </si>
  <si>
    <t>Непредвиденные расходы (транспортные услуги, вывоз мусора, песок)</t>
  </si>
  <si>
    <t>Изготовление переплётов тех. паспортов</t>
  </si>
  <si>
    <t>Снятие показаний общедомовых приборов учета</t>
  </si>
  <si>
    <t>Дезинсекция</t>
  </si>
  <si>
    <t>Советская 170</t>
  </si>
  <si>
    <t>МКД Советская 170</t>
  </si>
  <si>
    <t>Строховой взнос по договору ОСОПО лифты</t>
  </si>
  <si>
    <t>Биллинговое обслуживание АСКУТЭ</t>
  </si>
  <si>
    <t>Непредвиденные расходы (уборка снега, очистка кровли от снега, герметизация кровли)</t>
  </si>
  <si>
    <t>Демонтаж 2-х стрел</t>
  </si>
  <si>
    <t>Демонтаж, монтаж шлагбаума</t>
  </si>
  <si>
    <t>Замена ролика, ремонт ворот</t>
  </si>
  <si>
    <t>Монтаж шлагбаума</t>
  </si>
  <si>
    <t>Ремонт шлагбаума</t>
  </si>
  <si>
    <t>Госпошлина за предоставление информации о регистрации права на имущество</t>
  </si>
  <si>
    <t>21.17</t>
  </si>
  <si>
    <t>Диагностика, устранение неисправности домофона</t>
  </si>
  <si>
    <t>21.18</t>
  </si>
  <si>
    <t>21.19</t>
  </si>
  <si>
    <t>Устранение снегозадержания на 10 балконах</t>
  </si>
  <si>
    <t>21.20</t>
  </si>
  <si>
    <t>Советская 170/1</t>
  </si>
  <si>
    <t>МКД Советская 170/1</t>
  </si>
  <si>
    <t>21.21</t>
  </si>
  <si>
    <t>Обслуживание, снятие показаний общедомовых приборов учета</t>
  </si>
  <si>
    <t>Непредвиденные расходы (уборка снега, очистка кровли от снега)</t>
  </si>
  <si>
    <t>Петрова 60</t>
  </si>
  <si>
    <t>МКД Петрова 60</t>
  </si>
  <si>
    <t>Непредвиденные расходы (уборка снега)</t>
  </si>
  <si>
    <t>Установка электропривода</t>
  </si>
  <si>
    <t>Ремонт гидроизоляции</t>
  </si>
  <si>
    <t>Герметизация балконного витража и кровли</t>
  </si>
  <si>
    <t>Монтаж видеонаблюдения</t>
  </si>
  <si>
    <t>Котовского 27 (не весь)</t>
  </si>
  <si>
    <t>МКД Котовского 27</t>
  </si>
  <si>
    <t>Непредвиденные расходы (уборка и вывоз снега)</t>
  </si>
  <si>
    <t>Герметизация кровли лифтовой шахты</t>
  </si>
  <si>
    <t>Герметизация кровли балконов</t>
  </si>
  <si>
    <t>Установка и снятие заглушки</t>
  </si>
  <si>
    <t>Теплоизолиция стены чердачного перекрытия</t>
  </si>
  <si>
    <t>Установка металлической двери</t>
  </si>
  <si>
    <t>Изготовление входной группы</t>
  </si>
  <si>
    <t>Теплоизоляция стены</t>
  </si>
  <si>
    <t>Байкальская 236Б/4</t>
  </si>
  <si>
    <t>Байкальская 236Б/5</t>
  </si>
  <si>
    <t>Байкальская 236Б/6</t>
  </si>
  <si>
    <t>Байкальская 236Б/7</t>
  </si>
  <si>
    <t>Устранение протечки отлива</t>
  </si>
  <si>
    <t>Устранение течи кровли</t>
  </si>
  <si>
    <t>МКД Байкальская 236Б/8</t>
  </si>
  <si>
    <t>МКД Байкальская 236Б/7</t>
  </si>
  <si>
    <t>МКД Байкальская 236Б/6</t>
  </si>
  <si>
    <t>МКД Байкальская 236Б/5</t>
  </si>
  <si>
    <t>МКД Байкальская 236Б/4</t>
  </si>
  <si>
    <t>Байкальская 236Б/8</t>
  </si>
  <si>
    <t>МКД Байкальская 236Б/9</t>
  </si>
  <si>
    <t>Байкальская 236Б/9</t>
  </si>
  <si>
    <t>МКД Геологов 20</t>
  </si>
  <si>
    <t>Геологов 20</t>
  </si>
  <si>
    <t>Билинговое обслуживание АСКУТЭ, подключение к системе АСКУТЭ, замена модема</t>
  </si>
  <si>
    <t>Изготовление наклеек</t>
  </si>
  <si>
    <t>МКД Геологов 22</t>
  </si>
  <si>
    <t>Геологов 22</t>
  </si>
  <si>
    <t>МКД Карла Либкнехта 27</t>
  </si>
  <si>
    <t>Карла Либкнехта 27</t>
  </si>
  <si>
    <t>МКД Костычева 27/1</t>
  </si>
  <si>
    <t>Непредвиденные расходы (вывоз мусора, уборка и вывоз снега)</t>
  </si>
  <si>
    <t>Оборотный контейнер</t>
  </si>
  <si>
    <t>Таблички</t>
  </si>
  <si>
    <t>Костычева 27/1</t>
  </si>
  <si>
    <t>МКД Костычева 27/2</t>
  </si>
  <si>
    <t>МКД Обручева 1</t>
  </si>
  <si>
    <t>Костычева 27/2</t>
  </si>
  <si>
    <t>Обручева 1</t>
  </si>
  <si>
    <t>Снятие показаний, техническое обслуживание общедомовых приборов учета</t>
  </si>
  <si>
    <t>МКД Поленова 13</t>
  </si>
  <si>
    <t>Поленова 13</t>
  </si>
  <si>
    <t>Снятие показаний, техническое обслуживание, поверка общедомовых приборов учета</t>
  </si>
  <si>
    <t>Техническое обслуживание СКПТ телеантенна</t>
  </si>
  <si>
    <t>Прием сточных вод</t>
  </si>
  <si>
    <t>Непредвиденные расходы (транспортные услуги, ветки хвойные, уборка и вывоз снега, щебень)</t>
  </si>
  <si>
    <t>МКД Помяловского 16</t>
  </si>
  <si>
    <t>Помяловского 16</t>
  </si>
  <si>
    <t>Установка окон ПВХ подъезд №1</t>
  </si>
  <si>
    <t>Установка окон ПВХ подъезд №2</t>
  </si>
  <si>
    <t>Установка окон ПВХ подъезд №3</t>
  </si>
  <si>
    <t>Изготовление переплетов тех. паспортов</t>
  </si>
  <si>
    <t>МКД Помяловского 18</t>
  </si>
  <si>
    <t>Помяловского 18</t>
  </si>
  <si>
    <t>Ремонт межпанельных швов</t>
  </si>
  <si>
    <t>МКД Помяловского 24</t>
  </si>
  <si>
    <t>Помяловского 24</t>
  </si>
  <si>
    <t>Биллинговое обслуживание АСКУТЭ, подключение к системе АСКУТЭ</t>
  </si>
  <si>
    <t>Ксерокопия архивных документов</t>
  </si>
  <si>
    <t>Почтовый ящик 8-ми секционный</t>
  </si>
  <si>
    <t>МКД Помяловского 28</t>
  </si>
  <si>
    <t>Помяловского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</si>
</sst>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1" xfId="0" applyNumberFormat="1" applyFill="1" applyBorder="1"/>
    <xf numFmtId="164" fontId="0" fillId="0" borderId="1" xfId="0" applyNumberFormat="1" applyBorder="1"/>
    <xf numFmtId="0" fontId="1" fillId="0" borderId="0" xfId="0" applyFont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0" xfId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0" xfId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36"/>
  <sheetViews>
    <sheetView topLeftCell="A19" workbookViewId="0">
      <selection activeCell="F36" sqref="F36:H36"/>
    </sheetView>
  </sheetViews>
  <sheetFormatPr defaultRowHeight="15" x14ac:dyDescent="0.25"/>
  <sheetData>
    <row r="1" spans="1:13" ht="33.75" customHeight="1" x14ac:dyDescent="0.25">
      <c r="A1" s="37" t="s">
        <v>27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3" spans="1:13" x14ac:dyDescent="0.25">
      <c r="F3" s="38" t="s">
        <v>28</v>
      </c>
      <c r="G3" s="38"/>
      <c r="H3" s="38"/>
    </row>
    <row r="4" spans="1:13" x14ac:dyDescent="0.25">
      <c r="F4" s="36" t="s">
        <v>29</v>
      </c>
      <c r="G4" s="36"/>
      <c r="H4" s="36"/>
    </row>
    <row r="5" spans="1:13" x14ac:dyDescent="0.25">
      <c r="F5" s="36" t="s">
        <v>120</v>
      </c>
      <c r="G5" s="36"/>
      <c r="H5" s="36"/>
    </row>
    <row r="6" spans="1:13" x14ac:dyDescent="0.25">
      <c r="F6" s="36" t="s">
        <v>125</v>
      </c>
      <c r="G6" s="36"/>
      <c r="H6" s="36"/>
    </row>
    <row r="7" spans="1:13" x14ac:dyDescent="0.25">
      <c r="F7" s="36" t="s">
        <v>128</v>
      </c>
      <c r="G7" s="36"/>
      <c r="H7" s="36"/>
    </row>
    <row r="8" spans="1:13" x14ac:dyDescent="0.25">
      <c r="F8" s="36" t="s">
        <v>132</v>
      </c>
      <c r="G8" s="36"/>
      <c r="H8" s="36"/>
    </row>
    <row r="9" spans="1:13" x14ac:dyDescent="0.25">
      <c r="F9" s="36" t="s">
        <v>133</v>
      </c>
      <c r="G9" s="36"/>
      <c r="H9" s="36"/>
    </row>
    <row r="10" spans="1:13" x14ac:dyDescent="0.25">
      <c r="F10" s="36" t="s">
        <v>140</v>
      </c>
      <c r="G10" s="36"/>
      <c r="H10" s="36"/>
    </row>
    <row r="11" spans="1:13" x14ac:dyDescent="0.25">
      <c r="F11" s="36" t="s">
        <v>148</v>
      </c>
      <c r="G11" s="36"/>
      <c r="H11" s="36"/>
    </row>
    <row r="12" spans="1:13" x14ac:dyDescent="0.25">
      <c r="F12" s="36" t="s">
        <v>152</v>
      </c>
      <c r="G12" s="36"/>
      <c r="H12" s="36"/>
    </row>
    <row r="13" spans="1:13" x14ac:dyDescent="0.25">
      <c r="F13" s="36" t="s">
        <v>154</v>
      </c>
      <c r="G13" s="36"/>
      <c r="H13" s="36"/>
    </row>
    <row r="14" spans="1:13" x14ac:dyDescent="0.25">
      <c r="F14" s="36" t="s">
        <v>157</v>
      </c>
      <c r="G14" s="36"/>
      <c r="H14" s="36"/>
    </row>
    <row r="15" spans="1:13" x14ac:dyDescent="0.25">
      <c r="F15" s="36" t="s">
        <v>158</v>
      </c>
      <c r="G15" s="36"/>
      <c r="H15" s="36"/>
    </row>
    <row r="16" spans="1:13" x14ac:dyDescent="0.25">
      <c r="F16" s="36" t="s">
        <v>164</v>
      </c>
      <c r="G16" s="36"/>
      <c r="H16" s="36"/>
    </row>
    <row r="17" spans="6:8" x14ac:dyDescent="0.25">
      <c r="F17" s="36" t="s">
        <v>181</v>
      </c>
      <c r="G17" s="36"/>
      <c r="H17" s="36"/>
    </row>
    <row r="18" spans="6:8" x14ac:dyDescent="0.25">
      <c r="F18" s="36" t="s">
        <v>186</v>
      </c>
      <c r="G18" s="36"/>
      <c r="H18" s="36"/>
    </row>
    <row r="19" spans="6:8" x14ac:dyDescent="0.25">
      <c r="F19" s="36" t="s">
        <v>193</v>
      </c>
      <c r="G19" s="36"/>
      <c r="H19" s="36"/>
    </row>
    <row r="20" spans="6:8" x14ac:dyDescent="0.25">
      <c r="F20" s="36" t="s">
        <v>203</v>
      </c>
      <c r="G20" s="36"/>
      <c r="H20" s="36"/>
    </row>
    <row r="21" spans="6:8" x14ac:dyDescent="0.25">
      <c r="F21" s="36" t="s">
        <v>204</v>
      </c>
      <c r="G21" s="36"/>
      <c r="H21" s="36"/>
    </row>
    <row r="22" spans="6:8" x14ac:dyDescent="0.25">
      <c r="F22" s="36" t="s">
        <v>205</v>
      </c>
      <c r="G22" s="36"/>
      <c r="H22" s="36"/>
    </row>
    <row r="23" spans="6:8" x14ac:dyDescent="0.25">
      <c r="F23" s="36" t="s">
        <v>206</v>
      </c>
      <c r="G23" s="36"/>
      <c r="H23" s="36"/>
    </row>
    <row r="24" spans="6:8" x14ac:dyDescent="0.25">
      <c r="F24" s="36" t="s">
        <v>214</v>
      </c>
      <c r="G24" s="36"/>
      <c r="H24" s="36"/>
    </row>
    <row r="25" spans="6:8" x14ac:dyDescent="0.25">
      <c r="F25" s="36" t="s">
        <v>216</v>
      </c>
      <c r="G25" s="36"/>
      <c r="H25" s="36"/>
    </row>
    <row r="26" spans="6:8" x14ac:dyDescent="0.25">
      <c r="F26" s="36" t="s">
        <v>218</v>
      </c>
      <c r="G26" s="36"/>
      <c r="H26" s="36"/>
    </row>
    <row r="27" spans="6:8" x14ac:dyDescent="0.25">
      <c r="F27" s="36" t="s">
        <v>222</v>
      </c>
      <c r="G27" s="36"/>
      <c r="H27" s="36"/>
    </row>
    <row r="28" spans="6:8" x14ac:dyDescent="0.25">
      <c r="F28" s="36" t="s">
        <v>224</v>
      </c>
      <c r="G28" s="36"/>
      <c r="H28" s="36"/>
    </row>
    <row r="29" spans="6:8" x14ac:dyDescent="0.25">
      <c r="F29" s="36" t="s">
        <v>229</v>
      </c>
      <c r="G29" s="36"/>
      <c r="H29" s="36"/>
    </row>
    <row r="30" spans="6:8" x14ac:dyDescent="0.25">
      <c r="F30" s="36" t="s">
        <v>232</v>
      </c>
      <c r="G30" s="36"/>
      <c r="H30" s="36"/>
    </row>
    <row r="31" spans="6:8" x14ac:dyDescent="0.25">
      <c r="F31" s="36" t="s">
        <v>233</v>
      </c>
      <c r="G31" s="36"/>
      <c r="H31" s="36"/>
    </row>
    <row r="32" spans="6:8" x14ac:dyDescent="0.25">
      <c r="F32" s="36" t="s">
        <v>236</v>
      </c>
      <c r="G32" s="36"/>
      <c r="H32" s="36"/>
    </row>
    <row r="33" spans="6:8" x14ac:dyDescent="0.25">
      <c r="F33" s="36" t="s">
        <v>242</v>
      </c>
      <c r="G33" s="36"/>
      <c r="H33" s="36"/>
    </row>
    <row r="34" spans="6:8" x14ac:dyDescent="0.25">
      <c r="F34" s="36" t="s">
        <v>248</v>
      </c>
      <c r="G34" s="36"/>
      <c r="H34" s="36"/>
    </row>
    <row r="35" spans="6:8" x14ac:dyDescent="0.25">
      <c r="F35" s="36" t="s">
        <v>251</v>
      </c>
      <c r="G35" s="36"/>
      <c r="H35" s="36"/>
    </row>
    <row r="36" spans="6:8" x14ac:dyDescent="0.25">
      <c r="F36" s="36" t="s">
        <v>256</v>
      </c>
      <c r="G36" s="36"/>
      <c r="H36" s="36"/>
    </row>
  </sheetData>
  <mergeCells count="35">
    <mergeCell ref="F33:H33"/>
    <mergeCell ref="F34:H34"/>
    <mergeCell ref="F35:H35"/>
    <mergeCell ref="F36:H36"/>
    <mergeCell ref="F28:H28"/>
    <mergeCell ref="F29:H29"/>
    <mergeCell ref="F30:H30"/>
    <mergeCell ref="F31:H31"/>
    <mergeCell ref="F32:H32"/>
    <mergeCell ref="F23:H23"/>
    <mergeCell ref="F24:H24"/>
    <mergeCell ref="F25:H25"/>
    <mergeCell ref="F26:H26"/>
    <mergeCell ref="F27:H27"/>
    <mergeCell ref="F7:H7"/>
    <mergeCell ref="F8:H8"/>
    <mergeCell ref="F9:H9"/>
    <mergeCell ref="F10:H10"/>
    <mergeCell ref="F11:H11"/>
    <mergeCell ref="A1:M1"/>
    <mergeCell ref="F3:H3"/>
    <mergeCell ref="F4:H4"/>
    <mergeCell ref="F5:H5"/>
    <mergeCell ref="F6:H6"/>
    <mergeCell ref="F12:H12"/>
    <mergeCell ref="F13:H13"/>
    <mergeCell ref="F14:H14"/>
    <mergeCell ref="F15:H15"/>
    <mergeCell ref="F16:H16"/>
    <mergeCell ref="F21:H21"/>
    <mergeCell ref="F22:H22"/>
    <mergeCell ref="F17:H17"/>
    <mergeCell ref="F18:H18"/>
    <mergeCell ref="F19:H19"/>
    <mergeCell ref="F20:H20"/>
  </mergeCells>
  <hyperlinks>
    <hyperlink ref="F4:H4" location="'Поленова 15'!A1" display="Поленова 15"/>
    <hyperlink ref="F5:H5" location="'Поленова 11'!A1" display="Поленова 11"/>
    <hyperlink ref="F6:H6" location="'Поленова 19'!A1" display="Поленова 19"/>
    <hyperlink ref="F7:H7" location="'Поленова 17'!A1" display="Поленова 17"/>
    <hyperlink ref="F8:H8" location="'Ржанова 25'!A1" display="Ржанова 25"/>
    <hyperlink ref="F9:H9" location="'Петрова 56А'!A1" display="Петрова 56А"/>
    <hyperlink ref="F10:H10" location="'Красногвардейская 20,2'!A1" display="Красногвардейская 20/2"/>
    <hyperlink ref="F11:H11" location="'Красногвардейская 20,3'!A1" display="Красногвардейская 20/3"/>
    <hyperlink ref="F12:H12" location="'Красногвардейская 20,4'!A1" display="Красногвардейская 20/4"/>
    <hyperlink ref="F13:H13" location="'Красногвардейская 22,1'!A1" display="Красногвардейская 22/1"/>
    <hyperlink ref="F14:H14" location="'Красногвардейская 22,2'!A1" display="Красногвардейская 22/2"/>
    <hyperlink ref="F15:H15" location="'Энгельса 12'!A1" display="Фридриха Энгельса 12"/>
    <hyperlink ref="F16:H16" location="'Советская 170'!A1" display="Советская 170"/>
    <hyperlink ref="F17:H17" location="'Советская 170,1'!A1" display="Советская 170/1"/>
    <hyperlink ref="F18:H18" location="'Петрова 60'!A1" display="Петрова 60"/>
    <hyperlink ref="F19:H19" location="'Котовского 27'!A1" display="Котовского 27 (не весь)"/>
    <hyperlink ref="F20:H20" location="'Байкальская 236,4'!A1" display="Байкальская 236/4"/>
    <hyperlink ref="F21:H21" location="'Байкальская 236,5'!A1" display="Байкальская 236/5"/>
    <hyperlink ref="F22:H22" location="'Байкальская 236,6'!A1" display="Байкальская 236/6"/>
    <hyperlink ref="F23:H23" location="'Байкальская 236,7'!A1" display="Байкальская 236Б/7"/>
    <hyperlink ref="F24:H24" location="'Байкальская 236,8'!A1" display="Байкальская 236Б/8"/>
    <hyperlink ref="F25:H25" location="'Байкальская 236,9'!A1" display="Байкальская 236Б/9"/>
    <hyperlink ref="F26:H26" location="'Геологов 20'!A1" display="Геологов 20"/>
    <hyperlink ref="F27:H27" location="'Геологов 22'!A1" display="Геологов 22"/>
    <hyperlink ref="F28:H28" location="'Карла Либкнехта 27'!A1" display="Карла Либкнехта 27"/>
    <hyperlink ref="F29:H29" location="'Костычева 27,1'!A1" display="Костычева 27/1"/>
    <hyperlink ref="F30:H30" location="'Костычева 27,2'!A1" display="Костычева 27/2"/>
    <hyperlink ref="F31:H31" location="'Обручева 1'!A1" display="Обручева 1"/>
    <hyperlink ref="F32:H32" location="'Поленова 13'!A1" display="Поленова 13"/>
    <hyperlink ref="F33:H33" location="'Помяловского 16'!A1" display="Помяловского 16"/>
    <hyperlink ref="F34:H34" location="'Помяловского 18'!A1" display="Помяловского 18"/>
    <hyperlink ref="F35:H35" location="'Помяловского 24'!A1" display="Помяловского 24"/>
    <hyperlink ref="F36:H36" location="'Помяловского 28'!A1" display="Помяловского 2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H75"/>
  <sheetViews>
    <sheetView topLeftCell="A22" workbookViewId="0">
      <selection activeCell="H28" sqref="H28:H4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153</v>
      </c>
      <c r="F1" t="s">
        <v>129</v>
      </c>
      <c r="G1">
        <v>2786.4</v>
      </c>
    </row>
    <row r="3" spans="1:8" x14ac:dyDescent="0.25">
      <c r="A3" s="21" t="s">
        <v>0</v>
      </c>
      <c r="B3" s="55" t="s">
        <v>1</v>
      </c>
      <c r="C3" s="56"/>
      <c r="D3" s="56"/>
      <c r="E3" s="56"/>
      <c r="F3" s="57"/>
      <c r="G3" s="21" t="s">
        <v>2</v>
      </c>
      <c r="H3" s="21" t="s">
        <v>3</v>
      </c>
    </row>
    <row r="4" spans="1:8" x14ac:dyDescent="0.25">
      <c r="A4" s="22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22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22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22">
        <v>4</v>
      </c>
      <c r="B8" s="47" t="s">
        <v>8</v>
      </c>
      <c r="C8" s="47"/>
      <c r="D8" s="47"/>
      <c r="E8" s="47"/>
      <c r="F8" s="47"/>
      <c r="G8" s="22" t="s">
        <v>9</v>
      </c>
      <c r="H8" s="5">
        <v>1654.05</v>
      </c>
    </row>
    <row r="9" spans="1:8" x14ac:dyDescent="0.25">
      <c r="A9" s="22">
        <v>5</v>
      </c>
      <c r="B9" s="47" t="s">
        <v>10</v>
      </c>
      <c r="C9" s="47"/>
      <c r="D9" s="47"/>
      <c r="E9" s="47"/>
      <c r="F9" s="47"/>
      <c r="G9" s="22" t="s">
        <v>9</v>
      </c>
      <c r="H9" s="5">
        <v>144987.35999999999</v>
      </c>
    </row>
    <row r="10" spans="1:8" x14ac:dyDescent="0.25">
      <c r="A10" s="22">
        <v>6</v>
      </c>
      <c r="B10" s="47" t="s">
        <v>11</v>
      </c>
      <c r="C10" s="47"/>
      <c r="D10" s="47"/>
      <c r="E10" s="47"/>
      <c r="F10" s="47"/>
      <c r="G10" s="22" t="s">
        <v>9</v>
      </c>
      <c r="H10" s="5">
        <v>146641.41</v>
      </c>
    </row>
    <row r="11" spans="1:8" x14ac:dyDescent="0.25">
      <c r="A11" s="22">
        <v>7</v>
      </c>
      <c r="B11" s="47" t="s">
        <v>12</v>
      </c>
      <c r="C11" s="47"/>
      <c r="D11" s="47"/>
      <c r="E11" s="47"/>
      <c r="F11" s="47"/>
      <c r="G11" s="22" t="s">
        <v>9</v>
      </c>
      <c r="H11" s="6">
        <v>706772.08</v>
      </c>
    </row>
    <row r="12" spans="1:8" x14ac:dyDescent="0.25">
      <c r="A12" s="22">
        <v>8</v>
      </c>
      <c r="B12" s="52" t="s">
        <v>13</v>
      </c>
      <c r="C12" s="52"/>
      <c r="D12" s="52"/>
      <c r="E12" s="52"/>
      <c r="F12" s="52"/>
      <c r="G12" s="22" t="s">
        <v>9</v>
      </c>
      <c r="H12" s="6">
        <v>668821.34</v>
      </c>
    </row>
    <row r="13" spans="1:8" x14ac:dyDescent="0.25">
      <c r="A13" s="22">
        <v>9</v>
      </c>
      <c r="B13" s="52" t="s">
        <v>14</v>
      </c>
      <c r="C13" s="52"/>
      <c r="D13" s="52"/>
      <c r="E13" s="52"/>
      <c r="F13" s="52"/>
      <c r="G13" s="22" t="s">
        <v>9</v>
      </c>
      <c r="H13" s="6">
        <v>37950.74</v>
      </c>
    </row>
    <row r="14" spans="1:8" x14ac:dyDescent="0.25">
      <c r="A14" s="22">
        <v>10</v>
      </c>
      <c r="B14" s="52" t="s">
        <v>15</v>
      </c>
      <c r="C14" s="52"/>
      <c r="D14" s="52"/>
      <c r="E14" s="52"/>
      <c r="F14" s="52"/>
      <c r="G14" s="22" t="s">
        <v>9</v>
      </c>
      <c r="H14" s="6">
        <v>0</v>
      </c>
    </row>
    <row r="15" spans="1:8" x14ac:dyDescent="0.25">
      <c r="A15" s="22">
        <v>11</v>
      </c>
      <c r="B15" s="52" t="s">
        <v>16</v>
      </c>
      <c r="C15" s="52"/>
      <c r="D15" s="52"/>
      <c r="E15" s="52"/>
      <c r="F15" s="52"/>
      <c r="G15" s="22" t="s">
        <v>9</v>
      </c>
      <c r="H15" s="6">
        <v>734096.17</v>
      </c>
    </row>
    <row r="16" spans="1:8" x14ac:dyDescent="0.25">
      <c r="A16" s="22">
        <v>12</v>
      </c>
      <c r="B16" s="52" t="s">
        <v>17</v>
      </c>
      <c r="C16" s="52"/>
      <c r="D16" s="52"/>
      <c r="E16" s="52"/>
      <c r="F16" s="52"/>
      <c r="G16" s="22" t="s">
        <v>9</v>
      </c>
      <c r="H16" s="6">
        <v>683804.91</v>
      </c>
    </row>
    <row r="17" spans="1:8" x14ac:dyDescent="0.25">
      <c r="A17" s="22">
        <v>13</v>
      </c>
      <c r="B17" s="52" t="s">
        <v>18</v>
      </c>
      <c r="C17" s="52"/>
      <c r="D17" s="52"/>
      <c r="E17" s="52"/>
      <c r="F17" s="52"/>
      <c r="G17" s="22" t="s">
        <v>9</v>
      </c>
      <c r="H17" s="6">
        <v>0</v>
      </c>
    </row>
    <row r="18" spans="1:8" x14ac:dyDescent="0.25">
      <c r="A18" s="22">
        <v>14</v>
      </c>
      <c r="B18" s="52" t="s">
        <v>19</v>
      </c>
      <c r="C18" s="52"/>
      <c r="D18" s="52"/>
      <c r="E18" s="52"/>
      <c r="F18" s="52"/>
      <c r="G18" s="22" t="s">
        <v>9</v>
      </c>
      <c r="H18" s="6">
        <v>0</v>
      </c>
    </row>
    <row r="19" spans="1:8" x14ac:dyDescent="0.25">
      <c r="A19" s="22">
        <v>15</v>
      </c>
      <c r="B19" s="52" t="s">
        <v>20</v>
      </c>
      <c r="C19" s="52"/>
      <c r="D19" s="52"/>
      <c r="E19" s="52"/>
      <c r="F19" s="52"/>
      <c r="G19" s="22" t="s">
        <v>9</v>
      </c>
      <c r="H19" s="6">
        <v>50291.26</v>
      </c>
    </row>
    <row r="20" spans="1:8" x14ac:dyDescent="0.25">
      <c r="A20" s="22">
        <v>16</v>
      </c>
      <c r="B20" s="52" t="s">
        <v>21</v>
      </c>
      <c r="C20" s="52"/>
      <c r="D20" s="52"/>
      <c r="E20" s="52"/>
      <c r="F20" s="52"/>
      <c r="G20" s="22" t="s">
        <v>9</v>
      </c>
      <c r="H20" s="6">
        <v>0</v>
      </c>
    </row>
    <row r="21" spans="1:8" x14ac:dyDescent="0.25">
      <c r="A21" s="22">
        <v>17</v>
      </c>
      <c r="B21" s="52" t="s">
        <v>22</v>
      </c>
      <c r="C21" s="52"/>
      <c r="D21" s="52"/>
      <c r="E21" s="52"/>
      <c r="F21" s="52"/>
      <c r="G21" s="22" t="s">
        <v>9</v>
      </c>
      <c r="H21" s="6">
        <v>589108.81000000006</v>
      </c>
    </row>
    <row r="22" spans="1:8" x14ac:dyDescent="0.25">
      <c r="A22" s="22">
        <v>18</v>
      </c>
      <c r="B22" s="52" t="s">
        <v>23</v>
      </c>
      <c r="C22" s="52"/>
      <c r="D22" s="52"/>
      <c r="E22" s="52"/>
      <c r="F22" s="52"/>
      <c r="G22" s="22" t="s">
        <v>9</v>
      </c>
      <c r="H22" s="6">
        <v>3049.38</v>
      </c>
    </row>
    <row r="23" spans="1:8" x14ac:dyDescent="0.25">
      <c r="A23" s="22">
        <v>19</v>
      </c>
      <c r="B23" s="52" t="s">
        <v>24</v>
      </c>
      <c r="C23" s="52"/>
      <c r="D23" s="52"/>
      <c r="E23" s="52"/>
      <c r="F23" s="52"/>
      <c r="G23" s="22" t="s">
        <v>9</v>
      </c>
      <c r="H23" s="6">
        <v>117663.36</v>
      </c>
    </row>
    <row r="24" spans="1:8" x14ac:dyDescent="0.25">
      <c r="A24" s="22">
        <v>20</v>
      </c>
      <c r="B24" s="52" t="s">
        <v>25</v>
      </c>
      <c r="C24" s="52"/>
      <c r="D24" s="52"/>
      <c r="E24" s="52"/>
      <c r="F24" s="52"/>
      <c r="G24" s="22" t="s">
        <v>9</v>
      </c>
      <c r="H24" s="6">
        <v>120712.74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201808.66</v>
      </c>
      <c r="E27" s="41" t="s">
        <v>39</v>
      </c>
      <c r="F27" s="41"/>
      <c r="G27" s="8" t="s">
        <v>40</v>
      </c>
      <c r="H27" s="18">
        <f>D27/$G$1/12</f>
        <v>6.0355255287587326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20655.14</v>
      </c>
      <c r="E28" s="41" t="s">
        <v>39</v>
      </c>
      <c r="F28" s="41"/>
      <c r="G28" s="8" t="s">
        <v>40</v>
      </c>
      <c r="H28" s="18">
        <f t="shared" ref="H28:H41" si="0">D28/$G$1/12</f>
        <v>0.61773674514307586</v>
      </c>
    </row>
    <row r="29" spans="1:8" x14ac:dyDescent="0.25">
      <c r="A29" s="12" t="s">
        <v>42</v>
      </c>
      <c r="B29" s="47" t="s">
        <v>37</v>
      </c>
      <c r="C29" s="47"/>
      <c r="D29" s="13">
        <v>7260.64</v>
      </c>
      <c r="E29" s="48" t="s">
        <v>39</v>
      </c>
      <c r="F29" s="48"/>
      <c r="G29" s="15" t="s">
        <v>40</v>
      </c>
      <c r="H29" s="18">
        <f t="shared" si="0"/>
        <v>0.21714518135706765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18390.240000000002</v>
      </c>
      <c r="E30" s="60" t="s">
        <v>39</v>
      </c>
      <c r="F30" s="61"/>
      <c r="G30" s="8" t="s">
        <v>40</v>
      </c>
      <c r="H30" s="18">
        <f t="shared" si="0"/>
        <v>0.55000000000000004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f>13726.45+12529.48</f>
        <v>26255.93</v>
      </c>
      <c r="E31" s="41" t="s">
        <v>43</v>
      </c>
      <c r="F31" s="41"/>
      <c r="G31" s="15" t="s">
        <v>40</v>
      </c>
      <c r="H31" s="18">
        <f t="shared" si="0"/>
        <v>0.78524051344626278</v>
      </c>
    </row>
    <row r="32" spans="1:8" x14ac:dyDescent="0.25">
      <c r="A32" s="12" t="s">
        <v>51</v>
      </c>
      <c r="B32" s="47" t="s">
        <v>47</v>
      </c>
      <c r="C32" s="47"/>
      <c r="D32" s="13">
        <v>79200</v>
      </c>
      <c r="E32" s="48" t="s">
        <v>39</v>
      </c>
      <c r="F32" s="48"/>
      <c r="G32" s="15" t="s">
        <v>40</v>
      </c>
      <c r="H32" s="18">
        <f t="shared" si="0"/>
        <v>2.3686477174849268</v>
      </c>
    </row>
    <row r="33" spans="1:8" ht="30" customHeight="1" x14ac:dyDescent="0.25">
      <c r="A33" s="16" t="s">
        <v>53</v>
      </c>
      <c r="B33" s="40" t="s">
        <v>49</v>
      </c>
      <c r="C33" s="40"/>
      <c r="D33" s="17">
        <v>1212.1300000000001</v>
      </c>
      <c r="E33" s="41" t="s">
        <v>50</v>
      </c>
      <c r="F33" s="41"/>
      <c r="G33" s="8" t="s">
        <v>40</v>
      </c>
      <c r="H33" s="18">
        <f t="shared" si="0"/>
        <v>3.6251375729734907E-2</v>
      </c>
    </row>
    <row r="34" spans="1:8" ht="29.25" customHeight="1" x14ac:dyDescent="0.25">
      <c r="A34" s="16" t="s">
        <v>55</v>
      </c>
      <c r="B34" s="40" t="s">
        <v>52</v>
      </c>
      <c r="C34" s="40"/>
      <c r="D34" s="17">
        <v>4500</v>
      </c>
      <c r="E34" s="41" t="s">
        <v>50</v>
      </c>
      <c r="F34" s="41"/>
      <c r="G34" s="8" t="s">
        <v>40</v>
      </c>
      <c r="H34" s="18">
        <f t="shared" si="0"/>
        <v>0.13458225667527993</v>
      </c>
    </row>
    <row r="35" spans="1:8" x14ac:dyDescent="0.25">
      <c r="A35" s="12" t="s">
        <v>57</v>
      </c>
      <c r="B35" s="47" t="s">
        <v>54</v>
      </c>
      <c r="C35" s="47"/>
      <c r="D35" s="13">
        <v>1089.5899999999999</v>
      </c>
      <c r="E35" s="48" t="s">
        <v>39</v>
      </c>
      <c r="F35" s="48"/>
      <c r="G35" s="15" t="s">
        <v>40</v>
      </c>
      <c r="H35" s="18">
        <f t="shared" si="0"/>
        <v>3.2586551344626277E-2</v>
      </c>
    </row>
    <row r="36" spans="1:8" ht="59.25" customHeight="1" x14ac:dyDescent="0.25">
      <c r="A36" s="16" t="s">
        <v>59</v>
      </c>
      <c r="B36" s="49" t="s">
        <v>149</v>
      </c>
      <c r="C36" s="50"/>
      <c r="D36" s="17">
        <f>25498.53+292.69+487.82</f>
        <v>26279.039999999997</v>
      </c>
      <c r="E36" s="41" t="s">
        <v>56</v>
      </c>
      <c r="F36" s="41"/>
      <c r="G36" s="8" t="s">
        <v>40</v>
      </c>
      <c r="H36" s="18">
        <f t="shared" si="0"/>
        <v>0.7859316681022106</v>
      </c>
    </row>
    <row r="37" spans="1:8" ht="29.25" customHeight="1" x14ac:dyDescent="0.25">
      <c r="A37" s="16" t="s">
        <v>60</v>
      </c>
      <c r="B37" s="40" t="s">
        <v>58</v>
      </c>
      <c r="C37" s="40"/>
      <c r="D37" s="17">
        <v>15600</v>
      </c>
      <c r="E37" s="41" t="s">
        <v>39</v>
      </c>
      <c r="F37" s="41"/>
      <c r="G37" s="8" t="s">
        <v>40</v>
      </c>
      <c r="H37" s="18">
        <f t="shared" si="0"/>
        <v>0.46655182314097043</v>
      </c>
    </row>
    <row r="38" spans="1:8" ht="42.75" customHeight="1" x14ac:dyDescent="0.25">
      <c r="A38" s="16" t="s">
        <v>62</v>
      </c>
      <c r="B38" s="40" t="s">
        <v>143</v>
      </c>
      <c r="C38" s="40"/>
      <c r="D38" s="17">
        <f>8280.89</f>
        <v>8280.89</v>
      </c>
      <c r="E38" s="41" t="s">
        <v>39</v>
      </c>
      <c r="F38" s="41"/>
      <c r="G38" s="8" t="s">
        <v>40</v>
      </c>
      <c r="H38" s="18">
        <f t="shared" si="0"/>
        <v>0.2476579696621686</v>
      </c>
    </row>
    <row r="39" spans="1:8" x14ac:dyDescent="0.25">
      <c r="A39" s="12" t="s">
        <v>64</v>
      </c>
      <c r="B39" s="47" t="s">
        <v>61</v>
      </c>
      <c r="C39" s="47"/>
      <c r="D39" s="13">
        <v>115.04</v>
      </c>
      <c r="E39" s="48"/>
      <c r="F39" s="48"/>
      <c r="G39" s="15" t="s">
        <v>40</v>
      </c>
      <c r="H39" s="18">
        <f t="shared" si="0"/>
        <v>3.4405206239831562E-3</v>
      </c>
    </row>
    <row r="40" spans="1:8" x14ac:dyDescent="0.25">
      <c r="A40" s="12" t="s">
        <v>118</v>
      </c>
      <c r="B40" s="47" t="s">
        <v>150</v>
      </c>
      <c r="C40" s="47"/>
      <c r="D40" s="13">
        <v>4500</v>
      </c>
      <c r="E40" s="48"/>
      <c r="F40" s="48"/>
      <c r="G40" s="15" t="s">
        <v>40</v>
      </c>
      <c r="H40" s="18">
        <f t="shared" si="0"/>
        <v>0.13458225667527993</v>
      </c>
    </row>
    <row r="41" spans="1:8" x14ac:dyDescent="0.25">
      <c r="A41" s="12" t="s">
        <v>119</v>
      </c>
      <c r="B41" s="47" t="s">
        <v>144</v>
      </c>
      <c r="C41" s="47"/>
      <c r="D41" s="13">
        <v>5849.11</v>
      </c>
      <c r="E41" s="48"/>
      <c r="F41" s="48"/>
      <c r="G41" s="15" t="s">
        <v>40</v>
      </c>
      <c r="H41" s="18">
        <f t="shared" si="0"/>
        <v>0.17493031629821035</v>
      </c>
    </row>
    <row r="42" spans="1:8" x14ac:dyDescent="0.25">
      <c r="A42" s="45" t="s">
        <v>67</v>
      </c>
      <c r="B42" s="45"/>
      <c r="C42" s="45"/>
      <c r="D42" s="45"/>
      <c r="E42" s="45"/>
      <c r="F42" s="45"/>
      <c r="G42" s="45"/>
      <c r="H42" s="45"/>
    </row>
    <row r="43" spans="1:8" x14ac:dyDescent="0.25">
      <c r="A43" s="12" t="s">
        <v>70</v>
      </c>
      <c r="B43" s="42" t="s">
        <v>68</v>
      </c>
      <c r="C43" s="43"/>
      <c r="D43" s="43"/>
      <c r="E43" s="43"/>
      <c r="F43" s="44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42" t="s">
        <v>72</v>
      </c>
      <c r="C44" s="43"/>
      <c r="D44" s="43"/>
      <c r="E44" s="43"/>
      <c r="F44" s="44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42" t="s">
        <v>74</v>
      </c>
      <c r="C45" s="43"/>
      <c r="D45" s="43"/>
      <c r="E45" s="43"/>
      <c r="F45" s="44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42" t="s">
        <v>76</v>
      </c>
      <c r="C46" s="43"/>
      <c r="D46" s="43"/>
      <c r="E46" s="43"/>
      <c r="F46" s="44"/>
      <c r="G46" s="15" t="s">
        <v>9</v>
      </c>
      <c r="H46" s="6">
        <f>D46/2734.06</f>
        <v>0</v>
      </c>
    </row>
    <row r="47" spans="1:8" x14ac:dyDescent="0.25">
      <c r="A47" s="45" t="s">
        <v>77</v>
      </c>
      <c r="B47" s="45"/>
      <c r="C47" s="45"/>
      <c r="D47" s="45"/>
      <c r="E47" s="45"/>
      <c r="F47" s="45"/>
      <c r="G47" s="45"/>
      <c r="H47" s="45"/>
    </row>
    <row r="48" spans="1:8" x14ac:dyDescent="0.25">
      <c r="A48" s="12" t="s">
        <v>78</v>
      </c>
      <c r="B48" s="42" t="s">
        <v>8</v>
      </c>
      <c r="C48" s="43"/>
      <c r="D48" s="43"/>
      <c r="E48" s="43"/>
      <c r="F48" s="44"/>
      <c r="G48" s="15" t="s">
        <v>9</v>
      </c>
      <c r="H48" s="6">
        <v>47054.73</v>
      </c>
    </row>
    <row r="49" spans="1:8" x14ac:dyDescent="0.25">
      <c r="A49" s="12" t="s">
        <v>79</v>
      </c>
      <c r="B49" s="42" t="s">
        <v>10</v>
      </c>
      <c r="C49" s="43"/>
      <c r="D49" s="43"/>
      <c r="E49" s="43"/>
      <c r="F49" s="44"/>
      <c r="G49" s="15" t="s">
        <v>9</v>
      </c>
      <c r="H49" s="6">
        <v>40795.22</v>
      </c>
    </row>
    <row r="50" spans="1:8" x14ac:dyDescent="0.25">
      <c r="A50" s="12" t="s">
        <v>80</v>
      </c>
      <c r="B50" s="42" t="s">
        <v>11</v>
      </c>
      <c r="C50" s="43"/>
      <c r="D50" s="43"/>
      <c r="E50" s="43"/>
      <c r="F50" s="44"/>
      <c r="G50" s="15" t="s">
        <v>9</v>
      </c>
      <c r="H50" s="6">
        <v>87849.95</v>
      </c>
    </row>
    <row r="51" spans="1:8" x14ac:dyDescent="0.25">
      <c r="A51" s="12" t="s">
        <v>81</v>
      </c>
      <c r="B51" s="42" t="s">
        <v>23</v>
      </c>
      <c r="C51" s="43"/>
      <c r="D51" s="43"/>
      <c r="E51" s="43"/>
      <c r="F51" s="44"/>
      <c r="G51" s="15" t="s">
        <v>9</v>
      </c>
      <c r="H51" s="6">
        <v>33746.480000000003</v>
      </c>
    </row>
    <row r="52" spans="1:8" x14ac:dyDescent="0.25">
      <c r="A52" s="12" t="s">
        <v>82</v>
      </c>
      <c r="B52" s="42" t="s">
        <v>24</v>
      </c>
      <c r="C52" s="43"/>
      <c r="D52" s="43"/>
      <c r="E52" s="43"/>
      <c r="F52" s="44"/>
      <c r="G52" s="15" t="s">
        <v>9</v>
      </c>
      <c r="H52" s="6">
        <v>-5735.11</v>
      </c>
    </row>
    <row r="53" spans="1:8" x14ac:dyDescent="0.25">
      <c r="A53" s="12" t="s">
        <v>83</v>
      </c>
      <c r="B53" s="42" t="s">
        <v>25</v>
      </c>
      <c r="C53" s="43"/>
      <c r="D53" s="43"/>
      <c r="E53" s="43"/>
      <c r="F53" s="44"/>
      <c r="G53" s="15" t="s">
        <v>9</v>
      </c>
      <c r="H53" s="6">
        <v>28011.37</v>
      </c>
    </row>
    <row r="54" spans="1:8" x14ac:dyDescent="0.25">
      <c r="A54" s="45" t="s">
        <v>84</v>
      </c>
      <c r="B54" s="45"/>
      <c r="C54" s="45"/>
      <c r="D54" s="45"/>
      <c r="E54" s="45"/>
      <c r="F54" s="45"/>
      <c r="G54" s="45"/>
      <c r="H54" s="45"/>
    </row>
    <row r="55" spans="1:8" ht="33.75" customHeight="1" x14ac:dyDescent="0.25">
      <c r="A55" s="23">
        <v>32</v>
      </c>
      <c r="B55" s="46" t="s">
        <v>85</v>
      </c>
      <c r="C55" s="46"/>
      <c r="D55" s="23" t="s">
        <v>32</v>
      </c>
      <c r="E55" s="23" t="s">
        <v>86</v>
      </c>
      <c r="F55" s="23" t="s">
        <v>87</v>
      </c>
      <c r="G55" s="23" t="s">
        <v>88</v>
      </c>
      <c r="H55" s="23" t="s">
        <v>89</v>
      </c>
    </row>
    <row r="56" spans="1:8" x14ac:dyDescent="0.25">
      <c r="A56" s="22">
        <v>33</v>
      </c>
      <c r="B56" s="47" t="s">
        <v>32</v>
      </c>
      <c r="C56" s="47"/>
      <c r="D56" s="22" t="s">
        <v>90</v>
      </c>
      <c r="E56" s="22" t="s">
        <v>91</v>
      </c>
      <c r="F56" s="22" t="s">
        <v>92</v>
      </c>
      <c r="G56" s="22" t="s">
        <v>92</v>
      </c>
      <c r="H56" s="22" t="s">
        <v>92</v>
      </c>
    </row>
    <row r="57" spans="1:8" x14ac:dyDescent="0.25">
      <c r="A57" s="22">
        <v>34</v>
      </c>
      <c r="B57" s="47" t="s">
        <v>94</v>
      </c>
      <c r="C57" s="47"/>
      <c r="D57" s="22" t="s">
        <v>93</v>
      </c>
      <c r="E57" s="22" t="s">
        <v>90</v>
      </c>
      <c r="F57" s="22" t="s">
        <v>90</v>
      </c>
      <c r="G57" s="13">
        <v>4038.88</v>
      </c>
      <c r="H57" s="13">
        <v>5939.51</v>
      </c>
    </row>
    <row r="58" spans="1:8" x14ac:dyDescent="0.25">
      <c r="A58" s="22">
        <v>35</v>
      </c>
      <c r="B58" s="47" t="s">
        <v>95</v>
      </c>
      <c r="C58" s="47"/>
      <c r="D58" s="22" t="s">
        <v>9</v>
      </c>
      <c r="E58" s="22" t="s">
        <v>90</v>
      </c>
      <c r="F58" s="22" t="s">
        <v>90</v>
      </c>
      <c r="G58" s="13">
        <v>41661.620000000003</v>
      </c>
      <c r="H58" s="13">
        <v>67505.179999999993</v>
      </c>
    </row>
    <row r="59" spans="1:8" x14ac:dyDescent="0.25">
      <c r="A59" s="22">
        <v>36</v>
      </c>
      <c r="B59" s="47" t="s">
        <v>96</v>
      </c>
      <c r="C59" s="47"/>
      <c r="D59" s="22" t="s">
        <v>9</v>
      </c>
      <c r="E59" s="22" t="s">
        <v>90</v>
      </c>
      <c r="F59" s="22" t="s">
        <v>90</v>
      </c>
      <c r="G59" s="13">
        <v>60742.1</v>
      </c>
      <c r="H59" s="13">
        <v>63868.43</v>
      </c>
    </row>
    <row r="60" spans="1:8" x14ac:dyDescent="0.25">
      <c r="A60" s="22">
        <v>37</v>
      </c>
      <c r="B60" s="47" t="s">
        <v>97</v>
      </c>
      <c r="C60" s="47"/>
      <c r="D60" s="22" t="s">
        <v>9</v>
      </c>
      <c r="E60" s="22" t="s">
        <v>90</v>
      </c>
      <c r="F60" s="22" t="s">
        <v>90</v>
      </c>
      <c r="G60" s="13">
        <v>-19080.48</v>
      </c>
      <c r="H60" s="13">
        <v>3636.75</v>
      </c>
    </row>
    <row r="61" spans="1:8" ht="48" customHeight="1" x14ac:dyDescent="0.25">
      <c r="A61" s="20">
        <v>38</v>
      </c>
      <c r="B61" s="46" t="s">
        <v>98</v>
      </c>
      <c r="C61" s="46"/>
      <c r="D61" s="20" t="s">
        <v>9</v>
      </c>
      <c r="E61" s="20" t="s">
        <v>90</v>
      </c>
      <c r="F61" s="20" t="s">
        <v>90</v>
      </c>
      <c r="G61" s="17">
        <v>21725.65</v>
      </c>
      <c r="H61" s="17">
        <v>27626.68</v>
      </c>
    </row>
    <row r="62" spans="1:8" ht="48" customHeight="1" x14ac:dyDescent="0.25">
      <c r="A62" s="20">
        <v>39</v>
      </c>
      <c r="B62" s="46" t="s">
        <v>99</v>
      </c>
      <c r="C62" s="46"/>
      <c r="D62" s="20" t="s">
        <v>9</v>
      </c>
      <c r="E62" s="20" t="s">
        <v>90</v>
      </c>
      <c r="F62" s="20" t="s">
        <v>90</v>
      </c>
      <c r="G62" s="17">
        <v>60742</v>
      </c>
      <c r="H62" s="17">
        <v>63868.43</v>
      </c>
    </row>
    <row r="63" spans="1:8" ht="48" customHeight="1" x14ac:dyDescent="0.25">
      <c r="A63" s="20">
        <v>40</v>
      </c>
      <c r="B63" s="46" t="s">
        <v>100</v>
      </c>
      <c r="C63" s="46"/>
      <c r="D63" s="20" t="s">
        <v>9</v>
      </c>
      <c r="E63" s="20" t="s">
        <v>90</v>
      </c>
      <c r="F63" s="20" t="s">
        <v>90</v>
      </c>
      <c r="G63" s="17">
        <v>-39016.35</v>
      </c>
      <c r="H63" s="17">
        <v>-36241.75</v>
      </c>
    </row>
    <row r="64" spans="1:8" ht="48" customHeight="1" x14ac:dyDescent="0.25">
      <c r="A64" s="20">
        <v>41</v>
      </c>
      <c r="B64" s="46" t="s">
        <v>101</v>
      </c>
      <c r="C64" s="46"/>
      <c r="D64" s="20" t="s">
        <v>9</v>
      </c>
      <c r="E64" s="20" t="s">
        <v>90</v>
      </c>
      <c r="F64" s="20" t="s">
        <v>90</v>
      </c>
      <c r="G64" s="17">
        <v>0</v>
      </c>
      <c r="H64" s="17">
        <v>0</v>
      </c>
    </row>
    <row r="65" spans="1:8" x14ac:dyDescent="0.25">
      <c r="A65" s="45" t="s">
        <v>102</v>
      </c>
      <c r="B65" s="45"/>
      <c r="C65" s="45"/>
      <c r="D65" s="45"/>
      <c r="E65" s="45"/>
      <c r="F65" s="45"/>
      <c r="G65" s="45"/>
      <c r="H65" s="45"/>
    </row>
    <row r="66" spans="1:8" x14ac:dyDescent="0.25">
      <c r="A66" s="12" t="s">
        <v>103</v>
      </c>
      <c r="B66" s="42" t="s">
        <v>68</v>
      </c>
      <c r="C66" s="43"/>
      <c r="D66" s="43"/>
      <c r="E66" s="43"/>
      <c r="F66" s="44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42" t="s">
        <v>72</v>
      </c>
      <c r="C67" s="43"/>
      <c r="D67" s="43"/>
      <c r="E67" s="43"/>
      <c r="F67" s="44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42" t="s">
        <v>74</v>
      </c>
      <c r="C68" s="43"/>
      <c r="D68" s="43"/>
      <c r="E68" s="43"/>
      <c r="F68" s="44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42" t="s">
        <v>76</v>
      </c>
      <c r="C69" s="43"/>
      <c r="D69" s="43"/>
      <c r="E69" s="43"/>
      <c r="F69" s="44"/>
      <c r="G69" s="15" t="s">
        <v>9</v>
      </c>
      <c r="H69" s="6">
        <f>D69/2734.06</f>
        <v>0</v>
      </c>
    </row>
    <row r="70" spans="1:8" x14ac:dyDescent="0.25">
      <c r="A70" s="45" t="s">
        <v>107</v>
      </c>
      <c r="B70" s="45"/>
      <c r="C70" s="45"/>
      <c r="D70" s="45"/>
      <c r="E70" s="45"/>
      <c r="F70" s="45"/>
      <c r="G70" s="45"/>
      <c r="H70" s="45"/>
    </row>
    <row r="71" spans="1:8" x14ac:dyDescent="0.25">
      <c r="A71" s="12" t="s">
        <v>108</v>
      </c>
      <c r="B71" s="42" t="s">
        <v>111</v>
      </c>
      <c r="C71" s="43"/>
      <c r="D71" s="43"/>
      <c r="E71" s="43"/>
      <c r="F71" s="44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42" t="s">
        <v>112</v>
      </c>
      <c r="C72" s="43"/>
      <c r="D72" s="43"/>
      <c r="E72" s="43"/>
      <c r="F72" s="44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42" t="s">
        <v>113</v>
      </c>
      <c r="C73" s="43"/>
      <c r="D73" s="43"/>
      <c r="E73" s="43"/>
      <c r="F73" s="44"/>
      <c r="G73" s="15" t="s">
        <v>9</v>
      </c>
      <c r="H73" s="6">
        <f>D73/2734.06</f>
        <v>0</v>
      </c>
    </row>
    <row r="75" spans="1:8" ht="58.5" customHeight="1" x14ac:dyDescent="0.25">
      <c r="A75" s="39" t="s">
        <v>114</v>
      </c>
      <c r="B75" s="39"/>
      <c r="C75" s="39"/>
      <c r="D75" s="39"/>
      <c r="E75" s="39"/>
      <c r="F75" s="39"/>
      <c r="G75" s="39"/>
      <c r="H75" s="39"/>
    </row>
  </sheetData>
  <mergeCells count="8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1:C41"/>
    <mergeCell ref="E41:F41"/>
    <mergeCell ref="A42:H42"/>
    <mergeCell ref="B43:F43"/>
    <mergeCell ref="B38:C38"/>
    <mergeCell ref="E38:F38"/>
    <mergeCell ref="B39:C39"/>
    <mergeCell ref="E39:F39"/>
    <mergeCell ref="B40:C40"/>
    <mergeCell ref="E40:F40"/>
    <mergeCell ref="B55:C55"/>
    <mergeCell ref="B44:F44"/>
    <mergeCell ref="B45:F45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67:F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A75:H75"/>
    <mergeCell ref="B68:F68"/>
    <mergeCell ref="B69:F69"/>
    <mergeCell ref="A70:H70"/>
    <mergeCell ref="B71:F71"/>
    <mergeCell ref="B72:F72"/>
    <mergeCell ref="B73:F73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H75"/>
  <sheetViews>
    <sheetView topLeftCell="A22" workbookViewId="0">
      <selection activeCell="H28" sqref="H28:H4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155</v>
      </c>
      <c r="F1" t="s">
        <v>129</v>
      </c>
      <c r="G1">
        <v>3159.5</v>
      </c>
    </row>
    <row r="3" spans="1:8" x14ac:dyDescent="0.25">
      <c r="A3" s="21" t="s">
        <v>0</v>
      </c>
      <c r="B3" s="55" t="s">
        <v>1</v>
      </c>
      <c r="C3" s="56"/>
      <c r="D3" s="56"/>
      <c r="E3" s="56"/>
      <c r="F3" s="57"/>
      <c r="G3" s="21" t="s">
        <v>2</v>
      </c>
      <c r="H3" s="21" t="s">
        <v>3</v>
      </c>
    </row>
    <row r="4" spans="1:8" x14ac:dyDescent="0.25">
      <c r="A4" s="22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22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22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22">
        <v>4</v>
      </c>
      <c r="B8" s="47" t="s">
        <v>8</v>
      </c>
      <c r="C8" s="47"/>
      <c r="D8" s="47"/>
      <c r="E8" s="47"/>
      <c r="F8" s="47"/>
      <c r="G8" s="22" t="s">
        <v>9</v>
      </c>
      <c r="H8" s="5">
        <v>16169.18</v>
      </c>
    </row>
    <row r="9" spans="1:8" x14ac:dyDescent="0.25">
      <c r="A9" s="22">
        <v>5</v>
      </c>
      <c r="B9" s="47" t="s">
        <v>10</v>
      </c>
      <c r="C9" s="47"/>
      <c r="D9" s="47"/>
      <c r="E9" s="47"/>
      <c r="F9" s="47"/>
      <c r="G9" s="22" t="s">
        <v>9</v>
      </c>
      <c r="H9" s="5">
        <v>165521.06</v>
      </c>
    </row>
    <row r="10" spans="1:8" x14ac:dyDescent="0.25">
      <c r="A10" s="22">
        <v>6</v>
      </c>
      <c r="B10" s="47" t="s">
        <v>11</v>
      </c>
      <c r="C10" s="47"/>
      <c r="D10" s="47"/>
      <c r="E10" s="47"/>
      <c r="F10" s="47"/>
      <c r="G10" s="22" t="s">
        <v>9</v>
      </c>
      <c r="H10" s="5">
        <v>181690.23999999999</v>
      </c>
    </row>
    <row r="11" spans="1:8" x14ac:dyDescent="0.25">
      <c r="A11" s="22">
        <v>7</v>
      </c>
      <c r="B11" s="47" t="s">
        <v>12</v>
      </c>
      <c r="C11" s="47"/>
      <c r="D11" s="47"/>
      <c r="E11" s="47"/>
      <c r="F11" s="47"/>
      <c r="G11" s="22" t="s">
        <v>9</v>
      </c>
      <c r="H11" s="6">
        <v>744930.56</v>
      </c>
    </row>
    <row r="12" spans="1:8" x14ac:dyDescent="0.25">
      <c r="A12" s="22">
        <v>8</v>
      </c>
      <c r="B12" s="52" t="s">
        <v>13</v>
      </c>
      <c r="C12" s="52"/>
      <c r="D12" s="52"/>
      <c r="E12" s="52"/>
      <c r="F12" s="52"/>
      <c r="G12" s="22" t="s">
        <v>9</v>
      </c>
      <c r="H12" s="6">
        <v>701898.25</v>
      </c>
    </row>
    <row r="13" spans="1:8" x14ac:dyDescent="0.25">
      <c r="A13" s="22">
        <v>9</v>
      </c>
      <c r="B13" s="52" t="s">
        <v>14</v>
      </c>
      <c r="C13" s="52"/>
      <c r="D13" s="52"/>
      <c r="E13" s="52"/>
      <c r="F13" s="52"/>
      <c r="G13" s="22" t="s">
        <v>9</v>
      </c>
      <c r="H13" s="6">
        <v>43032.31</v>
      </c>
    </row>
    <row r="14" spans="1:8" x14ac:dyDescent="0.25">
      <c r="A14" s="22">
        <v>10</v>
      </c>
      <c r="B14" s="52" t="s">
        <v>15</v>
      </c>
      <c r="C14" s="52"/>
      <c r="D14" s="52"/>
      <c r="E14" s="52"/>
      <c r="F14" s="52"/>
      <c r="G14" s="22" t="s">
        <v>9</v>
      </c>
      <c r="H14" s="6">
        <v>0</v>
      </c>
    </row>
    <row r="15" spans="1:8" x14ac:dyDescent="0.25">
      <c r="A15" s="22">
        <v>11</v>
      </c>
      <c r="B15" s="52" t="s">
        <v>16</v>
      </c>
      <c r="C15" s="52"/>
      <c r="D15" s="52"/>
      <c r="E15" s="52"/>
      <c r="F15" s="52"/>
      <c r="G15" s="22" t="s">
        <v>9</v>
      </c>
      <c r="H15" s="6">
        <v>772087.95</v>
      </c>
    </row>
    <row r="16" spans="1:8" x14ac:dyDescent="0.25">
      <c r="A16" s="22">
        <v>12</v>
      </c>
      <c r="B16" s="52" t="s">
        <v>17</v>
      </c>
      <c r="C16" s="52"/>
      <c r="D16" s="52"/>
      <c r="E16" s="52"/>
      <c r="F16" s="52"/>
      <c r="G16" s="22" t="s">
        <v>9</v>
      </c>
      <c r="H16" s="6">
        <v>754168.19</v>
      </c>
    </row>
    <row r="17" spans="1:8" x14ac:dyDescent="0.25">
      <c r="A17" s="22">
        <v>13</v>
      </c>
      <c r="B17" s="52" t="s">
        <v>18</v>
      </c>
      <c r="C17" s="52"/>
      <c r="D17" s="52"/>
      <c r="E17" s="52"/>
      <c r="F17" s="52"/>
      <c r="G17" s="22" t="s">
        <v>9</v>
      </c>
      <c r="H17" s="6">
        <v>0</v>
      </c>
    </row>
    <row r="18" spans="1:8" x14ac:dyDescent="0.25">
      <c r="A18" s="22">
        <v>14</v>
      </c>
      <c r="B18" s="52" t="s">
        <v>19</v>
      </c>
      <c r="C18" s="52"/>
      <c r="D18" s="52"/>
      <c r="E18" s="52"/>
      <c r="F18" s="52"/>
      <c r="G18" s="22" t="s">
        <v>9</v>
      </c>
      <c r="H18" s="6">
        <v>0</v>
      </c>
    </row>
    <row r="19" spans="1:8" x14ac:dyDescent="0.25">
      <c r="A19" s="22">
        <v>15</v>
      </c>
      <c r="B19" s="52" t="s">
        <v>20</v>
      </c>
      <c r="C19" s="52"/>
      <c r="D19" s="52"/>
      <c r="E19" s="52"/>
      <c r="F19" s="52"/>
      <c r="G19" s="22" t="s">
        <v>9</v>
      </c>
      <c r="H19" s="6">
        <v>17919.759999999998</v>
      </c>
    </row>
    <row r="20" spans="1:8" x14ac:dyDescent="0.25">
      <c r="A20" s="22">
        <v>16</v>
      </c>
      <c r="B20" s="52" t="s">
        <v>21</v>
      </c>
      <c r="C20" s="52"/>
      <c r="D20" s="52"/>
      <c r="E20" s="52"/>
      <c r="F20" s="52"/>
      <c r="G20" s="22" t="s">
        <v>9</v>
      </c>
      <c r="H20" s="6">
        <v>0</v>
      </c>
    </row>
    <row r="21" spans="1:8" x14ac:dyDescent="0.25">
      <c r="A21" s="22">
        <v>17</v>
      </c>
      <c r="B21" s="52" t="s">
        <v>22</v>
      </c>
      <c r="C21" s="52"/>
      <c r="D21" s="52"/>
      <c r="E21" s="52"/>
      <c r="F21" s="52"/>
      <c r="G21" s="22" t="s">
        <v>9</v>
      </c>
      <c r="H21" s="6">
        <v>606566.89</v>
      </c>
    </row>
    <row r="22" spans="1:8" x14ac:dyDescent="0.25">
      <c r="A22" s="22">
        <v>18</v>
      </c>
      <c r="B22" s="52" t="s">
        <v>23</v>
      </c>
      <c r="C22" s="52"/>
      <c r="D22" s="52"/>
      <c r="E22" s="52"/>
      <c r="F22" s="52"/>
      <c r="G22" s="22" t="s">
        <v>9</v>
      </c>
      <c r="H22" s="6">
        <v>7961.55</v>
      </c>
    </row>
    <row r="23" spans="1:8" x14ac:dyDescent="0.25">
      <c r="A23" s="22">
        <v>19</v>
      </c>
      <c r="B23" s="52" t="s">
        <v>24</v>
      </c>
      <c r="C23" s="52"/>
      <c r="D23" s="52"/>
      <c r="E23" s="52"/>
      <c r="F23" s="52"/>
      <c r="G23" s="22" t="s">
        <v>9</v>
      </c>
      <c r="H23" s="6">
        <v>138363.67000000001</v>
      </c>
    </row>
    <row r="24" spans="1:8" x14ac:dyDescent="0.25">
      <c r="A24" s="22">
        <v>20</v>
      </c>
      <c r="B24" s="52" t="s">
        <v>25</v>
      </c>
      <c r="C24" s="52"/>
      <c r="D24" s="52"/>
      <c r="E24" s="52"/>
      <c r="F24" s="52"/>
      <c r="G24" s="22" t="s">
        <v>9</v>
      </c>
      <c r="H24" s="6">
        <v>146325.22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247959.26</v>
      </c>
      <c r="E27" s="41" t="s">
        <v>39</v>
      </c>
      <c r="F27" s="41"/>
      <c r="G27" s="8" t="s">
        <v>40</v>
      </c>
      <c r="H27" s="18">
        <f>D27/$G$1/12</f>
        <v>6.5400448383182992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26619.15</v>
      </c>
      <c r="E28" s="41" t="s">
        <v>39</v>
      </c>
      <c r="F28" s="41"/>
      <c r="G28" s="8" t="s">
        <v>40</v>
      </c>
      <c r="H28" s="18">
        <f t="shared" ref="H28:H41" si="0">D28/$G$1/12</f>
        <v>0.70209289444532363</v>
      </c>
    </row>
    <row r="29" spans="1:8" x14ac:dyDescent="0.25">
      <c r="A29" s="12" t="s">
        <v>42</v>
      </c>
      <c r="B29" s="47" t="s">
        <v>37</v>
      </c>
      <c r="C29" s="47"/>
      <c r="D29" s="13">
        <v>8232.84</v>
      </c>
      <c r="E29" s="48" t="s">
        <v>39</v>
      </c>
      <c r="F29" s="48"/>
      <c r="G29" s="15" t="s">
        <v>40</v>
      </c>
      <c r="H29" s="18">
        <f t="shared" si="0"/>
        <v>0.21714511789840166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20852.7</v>
      </c>
      <c r="E30" s="60" t="s">
        <v>39</v>
      </c>
      <c r="F30" s="61"/>
      <c r="G30" s="8" t="s">
        <v>40</v>
      </c>
      <c r="H30" s="18">
        <f t="shared" si="0"/>
        <v>0.55000000000000004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f>15798.32+15366.36</f>
        <v>31164.68</v>
      </c>
      <c r="E31" s="41" t="s">
        <v>43</v>
      </c>
      <c r="F31" s="41"/>
      <c r="G31" s="15" t="s">
        <v>40</v>
      </c>
      <c r="H31" s="18">
        <f t="shared" si="0"/>
        <v>0.82198343619771064</v>
      </c>
    </row>
    <row r="32" spans="1:8" x14ac:dyDescent="0.25">
      <c r="A32" s="12" t="s">
        <v>51</v>
      </c>
      <c r="B32" s="47" t="s">
        <v>47</v>
      </c>
      <c r="C32" s="47"/>
      <c r="D32" s="13">
        <v>79200</v>
      </c>
      <c r="E32" s="48" t="s">
        <v>39</v>
      </c>
      <c r="F32" s="48"/>
      <c r="G32" s="15" t="s">
        <v>40</v>
      </c>
      <c r="H32" s="18">
        <f t="shared" si="0"/>
        <v>2.0889381231207467</v>
      </c>
    </row>
    <row r="33" spans="1:8" ht="30" customHeight="1" x14ac:dyDescent="0.25">
      <c r="A33" s="16" t="s">
        <v>53</v>
      </c>
      <c r="B33" s="40" t="s">
        <v>49</v>
      </c>
      <c r="C33" s="40"/>
      <c r="D33" s="17">
        <v>1212.1300000000001</v>
      </c>
      <c r="E33" s="41" t="s">
        <v>50</v>
      </c>
      <c r="F33" s="41"/>
      <c r="G33" s="8" t="s">
        <v>40</v>
      </c>
      <c r="H33" s="18">
        <f t="shared" si="0"/>
        <v>3.1970512211847872E-2</v>
      </c>
    </row>
    <row r="34" spans="1:8" ht="29.25" customHeight="1" x14ac:dyDescent="0.25">
      <c r="A34" s="16" t="s">
        <v>55</v>
      </c>
      <c r="B34" s="40" t="s">
        <v>52</v>
      </c>
      <c r="C34" s="40"/>
      <c r="D34" s="17">
        <v>4500</v>
      </c>
      <c r="E34" s="41" t="s">
        <v>50</v>
      </c>
      <c r="F34" s="41"/>
      <c r="G34" s="8" t="s">
        <v>40</v>
      </c>
      <c r="H34" s="18">
        <f t="shared" si="0"/>
        <v>0.11868966608640608</v>
      </c>
    </row>
    <row r="35" spans="1:8" x14ac:dyDescent="0.25">
      <c r="A35" s="12" t="s">
        <v>57</v>
      </c>
      <c r="B35" s="47" t="s">
        <v>54</v>
      </c>
      <c r="C35" s="47"/>
      <c r="D35" s="13">
        <v>2275.36</v>
      </c>
      <c r="E35" s="48" t="s">
        <v>39</v>
      </c>
      <c r="F35" s="48"/>
      <c r="G35" s="15" t="s">
        <v>40</v>
      </c>
      <c r="H35" s="18">
        <f t="shared" si="0"/>
        <v>6.0013715250303322E-2</v>
      </c>
    </row>
    <row r="36" spans="1:8" ht="59.25" customHeight="1" x14ac:dyDescent="0.25">
      <c r="A36" s="16" t="s">
        <v>59</v>
      </c>
      <c r="B36" s="49" t="s">
        <v>149</v>
      </c>
      <c r="C36" s="50"/>
      <c r="D36" s="17">
        <f>28912.78+331.88+553.14</f>
        <v>29797.8</v>
      </c>
      <c r="E36" s="41" t="s">
        <v>56</v>
      </c>
      <c r="F36" s="41"/>
      <c r="G36" s="8" t="s">
        <v>40</v>
      </c>
      <c r="H36" s="18">
        <f t="shared" si="0"/>
        <v>0.78593131824655804</v>
      </c>
    </row>
    <row r="37" spans="1:8" ht="29.25" customHeight="1" x14ac:dyDescent="0.25">
      <c r="A37" s="16" t="s">
        <v>60</v>
      </c>
      <c r="B37" s="40" t="s">
        <v>58</v>
      </c>
      <c r="C37" s="40"/>
      <c r="D37" s="17">
        <v>16400</v>
      </c>
      <c r="E37" s="41" t="s">
        <v>39</v>
      </c>
      <c r="F37" s="41"/>
      <c r="G37" s="8" t="s">
        <v>40</v>
      </c>
      <c r="H37" s="18">
        <f t="shared" si="0"/>
        <v>0.43255789418156881</v>
      </c>
    </row>
    <row r="38" spans="1:8" ht="42.75" customHeight="1" x14ac:dyDescent="0.25">
      <c r="A38" s="16" t="s">
        <v>62</v>
      </c>
      <c r="B38" s="40" t="s">
        <v>143</v>
      </c>
      <c r="C38" s="40"/>
      <c r="D38" s="17">
        <v>12351.95</v>
      </c>
      <c r="E38" s="41" t="s">
        <v>39</v>
      </c>
      <c r="F38" s="41"/>
      <c r="G38" s="8" t="s">
        <v>40</v>
      </c>
      <c r="H38" s="18">
        <f t="shared" si="0"/>
        <v>0.32578862689244081</v>
      </c>
    </row>
    <row r="39" spans="1:8" x14ac:dyDescent="0.25">
      <c r="A39" s="12" t="s">
        <v>64</v>
      </c>
      <c r="B39" s="47" t="s">
        <v>61</v>
      </c>
      <c r="C39" s="47"/>
      <c r="D39" s="13">
        <v>115.04</v>
      </c>
      <c r="E39" s="48"/>
      <c r="F39" s="48"/>
      <c r="G39" s="15" t="s">
        <v>40</v>
      </c>
      <c r="H39" s="18">
        <f t="shared" si="0"/>
        <v>3.0342353747955901E-3</v>
      </c>
    </row>
    <row r="40" spans="1:8" x14ac:dyDescent="0.25">
      <c r="A40" s="12" t="s">
        <v>118</v>
      </c>
      <c r="B40" s="47" t="s">
        <v>156</v>
      </c>
      <c r="C40" s="47"/>
      <c r="D40" s="13">
        <v>22400</v>
      </c>
      <c r="E40" s="48"/>
      <c r="F40" s="48"/>
      <c r="G40" s="15" t="s">
        <v>40</v>
      </c>
      <c r="H40" s="18">
        <f t="shared" si="0"/>
        <v>0.59081078229677686</v>
      </c>
    </row>
    <row r="41" spans="1:8" x14ac:dyDescent="0.25">
      <c r="A41" s="12" t="s">
        <v>119</v>
      </c>
      <c r="B41" s="47" t="s">
        <v>144</v>
      </c>
      <c r="C41" s="47"/>
      <c r="D41" s="13">
        <v>6681.32</v>
      </c>
      <c r="E41" s="48"/>
      <c r="F41" s="48"/>
      <c r="G41" s="15" t="s">
        <v>40</v>
      </c>
      <c r="H41" s="18">
        <f t="shared" si="0"/>
        <v>0.17622303107031703</v>
      </c>
    </row>
    <row r="42" spans="1:8" x14ac:dyDescent="0.25">
      <c r="A42" s="45" t="s">
        <v>67</v>
      </c>
      <c r="B42" s="45"/>
      <c r="C42" s="45"/>
      <c r="D42" s="45"/>
      <c r="E42" s="45"/>
      <c r="F42" s="45"/>
      <c r="G42" s="45"/>
      <c r="H42" s="45"/>
    </row>
    <row r="43" spans="1:8" x14ac:dyDescent="0.25">
      <c r="A43" s="12" t="s">
        <v>70</v>
      </c>
      <c r="B43" s="42" t="s">
        <v>68</v>
      </c>
      <c r="C43" s="43"/>
      <c r="D43" s="43"/>
      <c r="E43" s="43"/>
      <c r="F43" s="44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42" t="s">
        <v>72</v>
      </c>
      <c r="C44" s="43"/>
      <c r="D44" s="43"/>
      <c r="E44" s="43"/>
      <c r="F44" s="44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42" t="s">
        <v>74</v>
      </c>
      <c r="C45" s="43"/>
      <c r="D45" s="43"/>
      <c r="E45" s="43"/>
      <c r="F45" s="44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42" t="s">
        <v>76</v>
      </c>
      <c r="C46" s="43"/>
      <c r="D46" s="43"/>
      <c r="E46" s="43"/>
      <c r="F46" s="44"/>
      <c r="G46" s="15" t="s">
        <v>9</v>
      </c>
      <c r="H46" s="6">
        <f>D46/2734.06</f>
        <v>0</v>
      </c>
    </row>
    <row r="47" spans="1:8" x14ac:dyDescent="0.25">
      <c r="A47" s="45" t="s">
        <v>77</v>
      </c>
      <c r="B47" s="45"/>
      <c r="C47" s="45"/>
      <c r="D47" s="45"/>
      <c r="E47" s="45"/>
      <c r="F47" s="45"/>
      <c r="G47" s="45"/>
      <c r="H47" s="45"/>
    </row>
    <row r="48" spans="1:8" x14ac:dyDescent="0.25">
      <c r="A48" s="12" t="s">
        <v>78</v>
      </c>
      <c r="B48" s="42" t="s">
        <v>8</v>
      </c>
      <c r="C48" s="43"/>
      <c r="D48" s="43"/>
      <c r="E48" s="43"/>
      <c r="F48" s="44"/>
      <c r="G48" s="15" t="s">
        <v>9</v>
      </c>
      <c r="H48" s="6">
        <v>33298.050000000003</v>
      </c>
    </row>
    <row r="49" spans="1:8" x14ac:dyDescent="0.25">
      <c r="A49" s="12" t="s">
        <v>79</v>
      </c>
      <c r="B49" s="42" t="s">
        <v>10</v>
      </c>
      <c r="C49" s="43"/>
      <c r="D49" s="43"/>
      <c r="E49" s="43"/>
      <c r="F49" s="44"/>
      <c r="G49" s="15" t="s">
        <v>9</v>
      </c>
      <c r="H49" s="6">
        <v>121233.61</v>
      </c>
    </row>
    <row r="50" spans="1:8" x14ac:dyDescent="0.25">
      <c r="A50" s="12" t="s">
        <v>80</v>
      </c>
      <c r="B50" s="42" t="s">
        <v>11</v>
      </c>
      <c r="C50" s="43"/>
      <c r="D50" s="43"/>
      <c r="E50" s="43"/>
      <c r="F50" s="44"/>
      <c r="G50" s="15" t="s">
        <v>9</v>
      </c>
      <c r="H50" s="6">
        <v>154531.66</v>
      </c>
    </row>
    <row r="51" spans="1:8" x14ac:dyDescent="0.25">
      <c r="A51" s="12" t="s">
        <v>81</v>
      </c>
      <c r="B51" s="42" t="s">
        <v>23</v>
      </c>
      <c r="C51" s="43"/>
      <c r="D51" s="43"/>
      <c r="E51" s="43"/>
      <c r="F51" s="44"/>
      <c r="G51" s="15" t="s">
        <v>9</v>
      </c>
      <c r="H51" s="6">
        <v>38088.870000000003</v>
      </c>
    </row>
    <row r="52" spans="1:8" x14ac:dyDescent="0.25">
      <c r="A52" s="12" t="s">
        <v>82</v>
      </c>
      <c r="B52" s="42" t="s">
        <v>24</v>
      </c>
      <c r="C52" s="43"/>
      <c r="D52" s="43"/>
      <c r="E52" s="43"/>
      <c r="F52" s="44"/>
      <c r="G52" s="15" t="s">
        <v>9</v>
      </c>
      <c r="H52" s="6">
        <v>-9440.83</v>
      </c>
    </row>
    <row r="53" spans="1:8" x14ac:dyDescent="0.25">
      <c r="A53" s="12" t="s">
        <v>83</v>
      </c>
      <c r="B53" s="42" t="s">
        <v>25</v>
      </c>
      <c r="C53" s="43"/>
      <c r="D53" s="43"/>
      <c r="E53" s="43"/>
      <c r="F53" s="44"/>
      <c r="G53" s="15" t="s">
        <v>9</v>
      </c>
      <c r="H53" s="6">
        <v>28648.04</v>
      </c>
    </row>
    <row r="54" spans="1:8" x14ac:dyDescent="0.25">
      <c r="A54" s="45" t="s">
        <v>84</v>
      </c>
      <c r="B54" s="45"/>
      <c r="C54" s="45"/>
      <c r="D54" s="45"/>
      <c r="E54" s="45"/>
      <c r="F54" s="45"/>
      <c r="G54" s="45"/>
      <c r="H54" s="45"/>
    </row>
    <row r="55" spans="1:8" ht="33.75" customHeight="1" x14ac:dyDescent="0.25">
      <c r="A55" s="23">
        <v>32</v>
      </c>
      <c r="B55" s="46" t="s">
        <v>85</v>
      </c>
      <c r="C55" s="46"/>
      <c r="D55" s="23" t="s">
        <v>32</v>
      </c>
      <c r="E55" s="23" t="s">
        <v>86</v>
      </c>
      <c r="F55" s="23" t="s">
        <v>87</v>
      </c>
      <c r="G55" s="23" t="s">
        <v>88</v>
      </c>
      <c r="H55" s="23" t="s">
        <v>89</v>
      </c>
    </row>
    <row r="56" spans="1:8" x14ac:dyDescent="0.25">
      <c r="A56" s="22">
        <v>33</v>
      </c>
      <c r="B56" s="47" t="s">
        <v>32</v>
      </c>
      <c r="C56" s="47"/>
      <c r="D56" s="22" t="s">
        <v>90</v>
      </c>
      <c r="E56" s="22" t="s">
        <v>91</v>
      </c>
      <c r="F56" s="22" t="s">
        <v>92</v>
      </c>
      <c r="G56" s="22" t="s">
        <v>92</v>
      </c>
      <c r="H56" s="22" t="s">
        <v>92</v>
      </c>
    </row>
    <row r="57" spans="1:8" x14ac:dyDescent="0.25">
      <c r="A57" s="22">
        <v>34</v>
      </c>
      <c r="B57" s="47" t="s">
        <v>94</v>
      </c>
      <c r="C57" s="47"/>
      <c r="D57" s="22" t="s">
        <v>93</v>
      </c>
      <c r="E57" s="22" t="s">
        <v>90</v>
      </c>
      <c r="F57" s="22" t="s">
        <v>90</v>
      </c>
      <c r="G57" s="13">
        <v>5469.24</v>
      </c>
      <c r="H57" s="13">
        <v>8046.61</v>
      </c>
    </row>
    <row r="58" spans="1:8" x14ac:dyDescent="0.25">
      <c r="A58" s="22">
        <v>35</v>
      </c>
      <c r="B58" s="47" t="s">
        <v>95</v>
      </c>
      <c r="C58" s="47"/>
      <c r="D58" s="22" t="s">
        <v>9</v>
      </c>
      <c r="E58" s="22" t="s">
        <v>90</v>
      </c>
      <c r="F58" s="22" t="s">
        <v>90</v>
      </c>
      <c r="G58" s="13">
        <v>56384.56</v>
      </c>
      <c r="H58" s="13">
        <v>89971.07</v>
      </c>
    </row>
    <row r="59" spans="1:8" x14ac:dyDescent="0.25">
      <c r="A59" s="22">
        <v>36</v>
      </c>
      <c r="B59" s="47" t="s">
        <v>96</v>
      </c>
      <c r="C59" s="47"/>
      <c r="D59" s="22" t="s">
        <v>9</v>
      </c>
      <c r="E59" s="22" t="s">
        <v>90</v>
      </c>
      <c r="F59" s="22" t="s">
        <v>90</v>
      </c>
      <c r="G59" s="13">
        <v>70057.039999999994</v>
      </c>
      <c r="H59" s="13">
        <v>91316.17</v>
      </c>
    </row>
    <row r="60" spans="1:8" x14ac:dyDescent="0.25">
      <c r="A60" s="22">
        <v>37</v>
      </c>
      <c r="B60" s="47" t="s">
        <v>97</v>
      </c>
      <c r="C60" s="47"/>
      <c r="D60" s="22" t="s">
        <v>9</v>
      </c>
      <c r="E60" s="22" t="s">
        <v>90</v>
      </c>
      <c r="F60" s="22" t="s">
        <v>90</v>
      </c>
      <c r="G60" s="13">
        <v>13672.48</v>
      </c>
      <c r="H60" s="13">
        <v>-1345.1</v>
      </c>
    </row>
    <row r="61" spans="1:8" ht="48" customHeight="1" x14ac:dyDescent="0.25">
      <c r="A61" s="20">
        <v>38</v>
      </c>
      <c r="B61" s="46" t="s">
        <v>98</v>
      </c>
      <c r="C61" s="46"/>
      <c r="D61" s="20" t="s">
        <v>9</v>
      </c>
      <c r="E61" s="20" t="s">
        <v>90</v>
      </c>
      <c r="F61" s="20" t="s">
        <v>90</v>
      </c>
      <c r="G61" s="17">
        <v>42202.91</v>
      </c>
      <c r="H61" s="17">
        <v>56869.5</v>
      </c>
    </row>
    <row r="62" spans="1:8" ht="48" customHeight="1" x14ac:dyDescent="0.25">
      <c r="A62" s="20">
        <v>39</v>
      </c>
      <c r="B62" s="46" t="s">
        <v>99</v>
      </c>
      <c r="C62" s="46"/>
      <c r="D62" s="20" t="s">
        <v>9</v>
      </c>
      <c r="E62" s="20" t="s">
        <v>90</v>
      </c>
      <c r="F62" s="20" t="s">
        <v>90</v>
      </c>
      <c r="G62" s="17">
        <v>70057.039999999994</v>
      </c>
      <c r="H62" s="17">
        <v>91316.17</v>
      </c>
    </row>
    <row r="63" spans="1:8" ht="48" customHeight="1" x14ac:dyDescent="0.25">
      <c r="A63" s="20">
        <v>40</v>
      </c>
      <c r="B63" s="46" t="s">
        <v>100</v>
      </c>
      <c r="C63" s="46"/>
      <c r="D63" s="20" t="s">
        <v>9</v>
      </c>
      <c r="E63" s="20" t="s">
        <v>90</v>
      </c>
      <c r="F63" s="20" t="s">
        <v>90</v>
      </c>
      <c r="G63" s="17">
        <v>-27854.13</v>
      </c>
      <c r="H63" s="17">
        <v>-34446.67</v>
      </c>
    </row>
    <row r="64" spans="1:8" ht="48" customHeight="1" x14ac:dyDescent="0.25">
      <c r="A64" s="20">
        <v>41</v>
      </c>
      <c r="B64" s="46" t="s">
        <v>101</v>
      </c>
      <c r="C64" s="46"/>
      <c r="D64" s="20" t="s">
        <v>9</v>
      </c>
      <c r="E64" s="20" t="s">
        <v>90</v>
      </c>
      <c r="F64" s="20" t="s">
        <v>90</v>
      </c>
      <c r="G64" s="17"/>
      <c r="H64" s="17"/>
    </row>
    <row r="65" spans="1:8" x14ac:dyDescent="0.25">
      <c r="A65" s="45" t="s">
        <v>102</v>
      </c>
      <c r="B65" s="45"/>
      <c r="C65" s="45"/>
      <c r="D65" s="45"/>
      <c r="E65" s="45"/>
      <c r="F65" s="45"/>
      <c r="G65" s="45"/>
      <c r="H65" s="45"/>
    </row>
    <row r="66" spans="1:8" x14ac:dyDescent="0.25">
      <c r="A66" s="12" t="s">
        <v>103</v>
      </c>
      <c r="B66" s="42" t="s">
        <v>68</v>
      </c>
      <c r="C66" s="43"/>
      <c r="D66" s="43"/>
      <c r="E66" s="43"/>
      <c r="F66" s="44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42" t="s">
        <v>72</v>
      </c>
      <c r="C67" s="43"/>
      <c r="D67" s="43"/>
      <c r="E67" s="43"/>
      <c r="F67" s="44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42" t="s">
        <v>74</v>
      </c>
      <c r="C68" s="43"/>
      <c r="D68" s="43"/>
      <c r="E68" s="43"/>
      <c r="F68" s="44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42" t="s">
        <v>76</v>
      </c>
      <c r="C69" s="43"/>
      <c r="D69" s="43"/>
      <c r="E69" s="43"/>
      <c r="F69" s="44"/>
      <c r="G69" s="15" t="s">
        <v>9</v>
      </c>
      <c r="H69" s="6">
        <f>D69/2734.06</f>
        <v>0</v>
      </c>
    </row>
    <row r="70" spans="1:8" x14ac:dyDescent="0.25">
      <c r="A70" s="45" t="s">
        <v>107</v>
      </c>
      <c r="B70" s="45"/>
      <c r="C70" s="45"/>
      <c r="D70" s="45"/>
      <c r="E70" s="45"/>
      <c r="F70" s="45"/>
      <c r="G70" s="45"/>
      <c r="H70" s="45"/>
    </row>
    <row r="71" spans="1:8" x14ac:dyDescent="0.25">
      <c r="A71" s="12" t="s">
        <v>108</v>
      </c>
      <c r="B71" s="42" t="s">
        <v>111</v>
      </c>
      <c r="C71" s="43"/>
      <c r="D71" s="43"/>
      <c r="E71" s="43"/>
      <c r="F71" s="44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42" t="s">
        <v>112</v>
      </c>
      <c r="C72" s="43"/>
      <c r="D72" s="43"/>
      <c r="E72" s="43"/>
      <c r="F72" s="44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42" t="s">
        <v>113</v>
      </c>
      <c r="C73" s="43"/>
      <c r="D73" s="43"/>
      <c r="E73" s="43"/>
      <c r="F73" s="44"/>
      <c r="G73" s="15" t="s">
        <v>9</v>
      </c>
      <c r="H73" s="6">
        <f>D73/2734.06</f>
        <v>0</v>
      </c>
    </row>
    <row r="75" spans="1:8" ht="58.5" customHeight="1" x14ac:dyDescent="0.25">
      <c r="A75" s="39" t="s">
        <v>114</v>
      </c>
      <c r="B75" s="39"/>
      <c r="C75" s="39"/>
      <c r="D75" s="39"/>
      <c r="E75" s="39"/>
      <c r="F75" s="39"/>
      <c r="G75" s="39"/>
      <c r="H75" s="39"/>
    </row>
  </sheetData>
  <mergeCells count="8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5:F45"/>
    <mergeCell ref="B38:C38"/>
    <mergeCell ref="E38:F38"/>
    <mergeCell ref="B39:C39"/>
    <mergeCell ref="E39:F39"/>
    <mergeCell ref="B40:C40"/>
    <mergeCell ref="E40:F40"/>
    <mergeCell ref="B41:C41"/>
    <mergeCell ref="E41:F41"/>
    <mergeCell ref="A42:H42"/>
    <mergeCell ref="B43:F43"/>
    <mergeCell ref="B44:F44"/>
    <mergeCell ref="B57:C57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55:C55"/>
    <mergeCell ref="B56:C56"/>
    <mergeCell ref="B69:F69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B67:F67"/>
    <mergeCell ref="B68:F68"/>
    <mergeCell ref="A70:H70"/>
    <mergeCell ref="B71:F71"/>
    <mergeCell ref="B72:F72"/>
    <mergeCell ref="B73:F73"/>
    <mergeCell ref="A75:H75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H75"/>
  <sheetViews>
    <sheetView topLeftCell="A22" workbookViewId="0">
      <selection activeCell="H28" sqref="H28:H4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155</v>
      </c>
      <c r="F1" t="s">
        <v>129</v>
      </c>
      <c r="G1">
        <v>2672.5</v>
      </c>
    </row>
    <row r="3" spans="1:8" x14ac:dyDescent="0.25">
      <c r="A3" s="21" t="s">
        <v>0</v>
      </c>
      <c r="B3" s="55" t="s">
        <v>1</v>
      </c>
      <c r="C3" s="56"/>
      <c r="D3" s="56"/>
      <c r="E3" s="56"/>
      <c r="F3" s="57"/>
      <c r="G3" s="21" t="s">
        <v>2</v>
      </c>
      <c r="H3" s="21" t="s">
        <v>3</v>
      </c>
    </row>
    <row r="4" spans="1:8" x14ac:dyDescent="0.25">
      <c r="A4" s="22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22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22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22">
        <v>4</v>
      </c>
      <c r="B8" s="47" t="s">
        <v>8</v>
      </c>
      <c r="C8" s="47"/>
      <c r="D8" s="47"/>
      <c r="E8" s="47"/>
      <c r="F8" s="47"/>
      <c r="G8" s="22" t="s">
        <v>9</v>
      </c>
      <c r="H8" s="5">
        <v>3251.94</v>
      </c>
    </row>
    <row r="9" spans="1:8" x14ac:dyDescent="0.25">
      <c r="A9" s="22">
        <v>5</v>
      </c>
      <c r="B9" s="47" t="s">
        <v>10</v>
      </c>
      <c r="C9" s="47"/>
      <c r="D9" s="47"/>
      <c r="E9" s="47"/>
      <c r="F9" s="47"/>
      <c r="G9" s="22" t="s">
        <v>9</v>
      </c>
      <c r="H9" s="5">
        <v>100800.42</v>
      </c>
    </row>
    <row r="10" spans="1:8" x14ac:dyDescent="0.25">
      <c r="A10" s="22">
        <v>6</v>
      </c>
      <c r="B10" s="47" t="s">
        <v>11</v>
      </c>
      <c r="C10" s="47"/>
      <c r="D10" s="47"/>
      <c r="E10" s="47"/>
      <c r="F10" s="47"/>
      <c r="G10" s="22" t="s">
        <v>9</v>
      </c>
      <c r="H10" s="5">
        <v>104052.36</v>
      </c>
    </row>
    <row r="11" spans="1:8" x14ac:dyDescent="0.25">
      <c r="A11" s="22">
        <v>7</v>
      </c>
      <c r="B11" s="47" t="s">
        <v>12</v>
      </c>
      <c r="C11" s="47"/>
      <c r="D11" s="47"/>
      <c r="E11" s="47"/>
      <c r="F11" s="47"/>
      <c r="G11" s="22" t="s">
        <v>9</v>
      </c>
      <c r="H11" s="6">
        <v>652397.59</v>
      </c>
    </row>
    <row r="12" spans="1:8" x14ac:dyDescent="0.25">
      <c r="A12" s="22">
        <v>8</v>
      </c>
      <c r="B12" s="52" t="s">
        <v>13</v>
      </c>
      <c r="C12" s="52"/>
      <c r="D12" s="52"/>
      <c r="E12" s="52"/>
      <c r="F12" s="52"/>
      <c r="G12" s="22" t="s">
        <v>9</v>
      </c>
      <c r="H12" s="6">
        <v>615998.22</v>
      </c>
    </row>
    <row r="13" spans="1:8" x14ac:dyDescent="0.25">
      <c r="A13" s="22">
        <v>9</v>
      </c>
      <c r="B13" s="52" t="s">
        <v>14</v>
      </c>
      <c r="C13" s="52"/>
      <c r="D13" s="52"/>
      <c r="E13" s="52"/>
      <c r="F13" s="52"/>
      <c r="G13" s="22" t="s">
        <v>9</v>
      </c>
      <c r="H13" s="6">
        <v>36399.370000000003</v>
      </c>
    </row>
    <row r="14" spans="1:8" x14ac:dyDescent="0.25">
      <c r="A14" s="22">
        <v>10</v>
      </c>
      <c r="B14" s="52" t="s">
        <v>15</v>
      </c>
      <c r="C14" s="52"/>
      <c r="D14" s="52"/>
      <c r="E14" s="52"/>
      <c r="F14" s="52"/>
      <c r="G14" s="22" t="s">
        <v>9</v>
      </c>
      <c r="H14" s="6">
        <v>0</v>
      </c>
    </row>
    <row r="15" spans="1:8" x14ac:dyDescent="0.25">
      <c r="A15" s="22">
        <v>11</v>
      </c>
      <c r="B15" s="52" t="s">
        <v>16</v>
      </c>
      <c r="C15" s="52"/>
      <c r="D15" s="52"/>
      <c r="E15" s="52"/>
      <c r="F15" s="52"/>
      <c r="G15" s="22" t="s">
        <v>9</v>
      </c>
      <c r="H15" s="6">
        <v>633983.76</v>
      </c>
    </row>
    <row r="16" spans="1:8" x14ac:dyDescent="0.25">
      <c r="A16" s="22">
        <v>12</v>
      </c>
      <c r="B16" s="52" t="s">
        <v>17</v>
      </c>
      <c r="C16" s="52"/>
      <c r="D16" s="52"/>
      <c r="E16" s="52"/>
      <c r="F16" s="52"/>
      <c r="G16" s="22" t="s">
        <v>9</v>
      </c>
      <c r="H16" s="6">
        <v>609782.87</v>
      </c>
    </row>
    <row r="17" spans="1:8" x14ac:dyDescent="0.25">
      <c r="A17" s="22">
        <v>13</v>
      </c>
      <c r="B17" s="52" t="s">
        <v>18</v>
      </c>
      <c r="C17" s="52"/>
      <c r="D17" s="52"/>
      <c r="E17" s="52"/>
      <c r="F17" s="52"/>
      <c r="G17" s="22" t="s">
        <v>9</v>
      </c>
      <c r="H17" s="6">
        <v>0</v>
      </c>
    </row>
    <row r="18" spans="1:8" x14ac:dyDescent="0.25">
      <c r="A18" s="22">
        <v>14</v>
      </c>
      <c r="B18" s="52" t="s">
        <v>19</v>
      </c>
      <c r="C18" s="52"/>
      <c r="D18" s="52"/>
      <c r="E18" s="52"/>
      <c r="F18" s="52"/>
      <c r="G18" s="22" t="s">
        <v>9</v>
      </c>
      <c r="H18" s="6">
        <v>0</v>
      </c>
    </row>
    <row r="19" spans="1:8" x14ac:dyDescent="0.25">
      <c r="A19" s="22">
        <v>15</v>
      </c>
      <c r="B19" s="52" t="s">
        <v>20</v>
      </c>
      <c r="C19" s="52"/>
      <c r="D19" s="52"/>
      <c r="E19" s="52"/>
      <c r="F19" s="52"/>
      <c r="G19" s="22" t="s">
        <v>9</v>
      </c>
      <c r="H19" s="6">
        <v>24200.89</v>
      </c>
    </row>
    <row r="20" spans="1:8" x14ac:dyDescent="0.25">
      <c r="A20" s="22">
        <v>16</v>
      </c>
      <c r="B20" s="52" t="s">
        <v>21</v>
      </c>
      <c r="C20" s="52"/>
      <c r="D20" s="52"/>
      <c r="E20" s="52"/>
      <c r="F20" s="52"/>
      <c r="G20" s="22" t="s">
        <v>9</v>
      </c>
      <c r="H20" s="6">
        <v>0</v>
      </c>
    </row>
    <row r="21" spans="1:8" x14ac:dyDescent="0.25">
      <c r="A21" s="22">
        <v>17</v>
      </c>
      <c r="B21" s="52" t="s">
        <v>22</v>
      </c>
      <c r="C21" s="52"/>
      <c r="D21" s="52"/>
      <c r="E21" s="52"/>
      <c r="F21" s="52"/>
      <c r="G21" s="22" t="s">
        <v>9</v>
      </c>
      <c r="H21" s="6">
        <v>533183.34</v>
      </c>
    </row>
    <row r="22" spans="1:8" x14ac:dyDescent="0.25">
      <c r="A22" s="22">
        <v>18</v>
      </c>
      <c r="B22" s="52" t="s">
        <v>23</v>
      </c>
      <c r="C22" s="52"/>
      <c r="D22" s="52"/>
      <c r="E22" s="52"/>
      <c r="F22" s="52"/>
      <c r="G22" s="22" t="s">
        <v>9</v>
      </c>
      <c r="H22" s="6">
        <v>4430.01</v>
      </c>
    </row>
    <row r="23" spans="1:8" x14ac:dyDescent="0.25">
      <c r="A23" s="22">
        <v>19</v>
      </c>
      <c r="B23" s="52" t="s">
        <v>24</v>
      </c>
      <c r="C23" s="52"/>
      <c r="D23" s="52"/>
      <c r="E23" s="52"/>
      <c r="F23" s="52"/>
      <c r="G23" s="22" t="s">
        <v>9</v>
      </c>
      <c r="H23" s="6">
        <v>119213.79</v>
      </c>
    </row>
    <row r="24" spans="1:8" x14ac:dyDescent="0.25">
      <c r="A24" s="22">
        <v>20</v>
      </c>
      <c r="B24" s="52" t="s">
        <v>25</v>
      </c>
      <c r="C24" s="52"/>
      <c r="D24" s="52"/>
      <c r="E24" s="52"/>
      <c r="F24" s="52"/>
      <c r="G24" s="22" t="s">
        <v>9</v>
      </c>
      <c r="H24" s="6">
        <v>123643.8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206427.83</v>
      </c>
      <c r="E27" s="41" t="s">
        <v>39</v>
      </c>
      <c r="F27" s="41"/>
      <c r="G27" s="8" t="s">
        <v>40</v>
      </c>
      <c r="H27" s="18">
        <f>D27/$G$1/12</f>
        <v>6.4367892111007166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21790.69</v>
      </c>
      <c r="E28" s="41" t="s">
        <v>39</v>
      </c>
      <c r="F28" s="41"/>
      <c r="G28" s="8" t="s">
        <v>40</v>
      </c>
      <c r="H28" s="18">
        <f t="shared" ref="H28:H41" si="0">D28/$G$1/12</f>
        <v>0.67947271593389458</v>
      </c>
    </row>
    <row r="29" spans="1:8" x14ac:dyDescent="0.25">
      <c r="A29" s="12" t="s">
        <v>42</v>
      </c>
      <c r="B29" s="47" t="s">
        <v>37</v>
      </c>
      <c r="C29" s="47"/>
      <c r="D29" s="13">
        <v>6963.84</v>
      </c>
      <c r="E29" s="48" t="s">
        <v>39</v>
      </c>
      <c r="F29" s="48"/>
      <c r="G29" s="15" t="s">
        <v>40</v>
      </c>
      <c r="H29" s="18">
        <f t="shared" si="0"/>
        <v>0.21714499532273154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17638.5</v>
      </c>
      <c r="E30" s="60" t="s">
        <v>39</v>
      </c>
      <c r="F30" s="61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f>11913.49+11111.05</f>
        <v>23024.54</v>
      </c>
      <c r="E31" s="41" t="s">
        <v>43</v>
      </c>
      <c r="F31" s="41"/>
      <c r="G31" s="15" t="s">
        <v>40</v>
      </c>
      <c r="H31" s="18">
        <f t="shared" si="0"/>
        <v>0.71794636732148431</v>
      </c>
    </row>
    <row r="32" spans="1:8" x14ac:dyDescent="0.25">
      <c r="A32" s="12" t="s">
        <v>51</v>
      </c>
      <c r="B32" s="47" t="s">
        <v>47</v>
      </c>
      <c r="C32" s="47"/>
      <c r="D32" s="13">
        <v>76842.78</v>
      </c>
      <c r="E32" s="48" t="s">
        <v>39</v>
      </c>
      <c r="F32" s="48"/>
      <c r="G32" s="15" t="s">
        <v>40</v>
      </c>
      <c r="H32" s="18">
        <f t="shared" si="0"/>
        <v>2.3960954162768942</v>
      </c>
    </row>
    <row r="33" spans="1:8" ht="30" customHeight="1" x14ac:dyDescent="0.25">
      <c r="A33" s="16" t="s">
        <v>53</v>
      </c>
      <c r="B33" s="40" t="s">
        <v>49</v>
      </c>
      <c r="C33" s="40"/>
      <c r="D33" s="17">
        <v>1212.1199999999999</v>
      </c>
      <c r="E33" s="41" t="s">
        <v>50</v>
      </c>
      <c r="F33" s="41"/>
      <c r="G33" s="8" t="s">
        <v>40</v>
      </c>
      <c r="H33" s="18">
        <f t="shared" si="0"/>
        <v>3.779607109448082E-2</v>
      </c>
    </row>
    <row r="34" spans="1:8" ht="29.25" customHeight="1" x14ac:dyDescent="0.25">
      <c r="A34" s="16" t="s">
        <v>55</v>
      </c>
      <c r="B34" s="40" t="s">
        <v>52</v>
      </c>
      <c r="C34" s="40"/>
      <c r="D34" s="17">
        <v>4500</v>
      </c>
      <c r="E34" s="41" t="s">
        <v>50</v>
      </c>
      <c r="F34" s="41"/>
      <c r="G34" s="8" t="s">
        <v>40</v>
      </c>
      <c r="H34" s="18">
        <f t="shared" si="0"/>
        <v>0.1403180542563143</v>
      </c>
    </row>
    <row r="35" spans="1:8" x14ac:dyDescent="0.25">
      <c r="A35" s="12" t="s">
        <v>57</v>
      </c>
      <c r="B35" s="47" t="s">
        <v>54</v>
      </c>
      <c r="C35" s="47"/>
      <c r="D35" s="13">
        <v>1924.64</v>
      </c>
      <c r="E35" s="48" t="s">
        <v>39</v>
      </c>
      <c r="F35" s="48"/>
      <c r="G35" s="15" t="s">
        <v>40</v>
      </c>
      <c r="H35" s="18">
        <f t="shared" si="0"/>
        <v>6.0013719987527282E-2</v>
      </c>
    </row>
    <row r="36" spans="1:8" ht="59.25" customHeight="1" x14ac:dyDescent="0.25">
      <c r="A36" s="16" t="s">
        <v>59</v>
      </c>
      <c r="B36" s="49" t="s">
        <v>149</v>
      </c>
      <c r="C36" s="50"/>
      <c r="D36" s="17">
        <f>24456.2+280.75+467.88</f>
        <v>25204.83</v>
      </c>
      <c r="E36" s="41" t="s">
        <v>56</v>
      </c>
      <c r="F36" s="41"/>
      <c r="G36" s="8" t="s">
        <v>40</v>
      </c>
      <c r="H36" s="18">
        <f t="shared" si="0"/>
        <v>0.78593171188026201</v>
      </c>
    </row>
    <row r="37" spans="1:8" ht="29.25" customHeight="1" x14ac:dyDescent="0.25">
      <c r="A37" s="16" t="s">
        <v>60</v>
      </c>
      <c r="B37" s="40" t="s">
        <v>58</v>
      </c>
      <c r="C37" s="40"/>
      <c r="D37" s="17">
        <v>11600</v>
      </c>
      <c r="E37" s="41" t="s">
        <v>39</v>
      </c>
      <c r="F37" s="41"/>
      <c r="G37" s="8" t="s">
        <v>40</v>
      </c>
      <c r="H37" s="18">
        <f t="shared" si="0"/>
        <v>0.36170876208294356</v>
      </c>
    </row>
    <row r="38" spans="1:8" ht="42.75" customHeight="1" x14ac:dyDescent="0.25">
      <c r="A38" s="16" t="s">
        <v>62</v>
      </c>
      <c r="B38" s="40" t="s">
        <v>143</v>
      </c>
      <c r="C38" s="40"/>
      <c r="D38" s="17">
        <v>10448.049999999999</v>
      </c>
      <c r="E38" s="41" t="s">
        <v>39</v>
      </c>
      <c r="F38" s="41"/>
      <c r="G38" s="8" t="s">
        <v>40</v>
      </c>
      <c r="H38" s="18">
        <f t="shared" si="0"/>
        <v>0.32578889928281879</v>
      </c>
    </row>
    <row r="39" spans="1:8" x14ac:dyDescent="0.25">
      <c r="A39" s="12" t="s">
        <v>64</v>
      </c>
      <c r="B39" s="47" t="s">
        <v>61</v>
      </c>
      <c r="C39" s="47"/>
      <c r="D39" s="13">
        <v>115.04</v>
      </c>
      <c r="E39" s="48"/>
      <c r="F39" s="48"/>
      <c r="G39" s="15" t="s">
        <v>40</v>
      </c>
      <c r="H39" s="18">
        <f t="shared" si="0"/>
        <v>3.5871531025880887E-3</v>
      </c>
    </row>
    <row r="40" spans="1:8" x14ac:dyDescent="0.25">
      <c r="A40" s="12" t="s">
        <v>118</v>
      </c>
      <c r="B40" s="47" t="s">
        <v>150</v>
      </c>
      <c r="C40" s="47"/>
      <c r="D40" s="13">
        <v>3600</v>
      </c>
      <c r="E40" s="48"/>
      <c r="F40" s="48"/>
      <c r="G40" s="15" t="s">
        <v>40</v>
      </c>
      <c r="H40" s="18">
        <f t="shared" si="0"/>
        <v>0.11225444340505146</v>
      </c>
    </row>
    <row r="41" spans="1:8" x14ac:dyDescent="0.25">
      <c r="A41" s="12" t="s">
        <v>119</v>
      </c>
      <c r="B41" s="47" t="s">
        <v>144</v>
      </c>
      <c r="C41" s="47"/>
      <c r="D41" s="13">
        <v>5721.32</v>
      </c>
      <c r="E41" s="48"/>
      <c r="F41" s="48"/>
      <c r="G41" s="15" t="s">
        <v>40</v>
      </c>
      <c r="H41" s="18">
        <f t="shared" si="0"/>
        <v>0.1784009978172747</v>
      </c>
    </row>
    <row r="42" spans="1:8" x14ac:dyDescent="0.25">
      <c r="A42" s="45" t="s">
        <v>67</v>
      </c>
      <c r="B42" s="45"/>
      <c r="C42" s="45"/>
      <c r="D42" s="45"/>
      <c r="E42" s="45"/>
      <c r="F42" s="45"/>
      <c r="G42" s="45"/>
      <c r="H42" s="45"/>
    </row>
    <row r="43" spans="1:8" x14ac:dyDescent="0.25">
      <c r="A43" s="12" t="s">
        <v>70</v>
      </c>
      <c r="B43" s="42" t="s">
        <v>68</v>
      </c>
      <c r="C43" s="43"/>
      <c r="D43" s="43"/>
      <c r="E43" s="43"/>
      <c r="F43" s="44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42" t="s">
        <v>72</v>
      </c>
      <c r="C44" s="43"/>
      <c r="D44" s="43"/>
      <c r="E44" s="43"/>
      <c r="F44" s="44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42" t="s">
        <v>74</v>
      </c>
      <c r="C45" s="43"/>
      <c r="D45" s="43"/>
      <c r="E45" s="43"/>
      <c r="F45" s="44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42" t="s">
        <v>76</v>
      </c>
      <c r="C46" s="43"/>
      <c r="D46" s="43"/>
      <c r="E46" s="43"/>
      <c r="F46" s="44"/>
      <c r="G46" s="15" t="s">
        <v>9</v>
      </c>
      <c r="H46" s="6">
        <f>D46/2734.06</f>
        <v>0</v>
      </c>
    </row>
    <row r="47" spans="1:8" x14ac:dyDescent="0.25">
      <c r="A47" s="45" t="s">
        <v>77</v>
      </c>
      <c r="B47" s="45"/>
      <c r="C47" s="45"/>
      <c r="D47" s="45"/>
      <c r="E47" s="45"/>
      <c r="F47" s="45"/>
      <c r="G47" s="45"/>
      <c r="H47" s="45"/>
    </row>
    <row r="48" spans="1:8" x14ac:dyDescent="0.25">
      <c r="A48" s="12" t="s">
        <v>78</v>
      </c>
      <c r="B48" s="42" t="s">
        <v>8</v>
      </c>
      <c r="C48" s="43"/>
      <c r="D48" s="43"/>
      <c r="E48" s="43"/>
      <c r="F48" s="44"/>
      <c r="G48" s="15" t="s">
        <v>9</v>
      </c>
      <c r="H48" s="6">
        <v>32357.73</v>
      </c>
    </row>
    <row r="49" spans="1:8" x14ac:dyDescent="0.25">
      <c r="A49" s="12" t="s">
        <v>79</v>
      </c>
      <c r="B49" s="42" t="s">
        <v>10</v>
      </c>
      <c r="C49" s="43"/>
      <c r="D49" s="43"/>
      <c r="E49" s="43"/>
      <c r="F49" s="44"/>
      <c r="G49" s="15" t="s">
        <v>9</v>
      </c>
      <c r="H49" s="6">
        <v>76745.84</v>
      </c>
    </row>
    <row r="50" spans="1:8" x14ac:dyDescent="0.25">
      <c r="A50" s="12" t="s">
        <v>80</v>
      </c>
      <c r="B50" s="42" t="s">
        <v>11</v>
      </c>
      <c r="C50" s="43"/>
      <c r="D50" s="43"/>
      <c r="E50" s="43"/>
      <c r="F50" s="44"/>
      <c r="G50" s="15" t="s">
        <v>9</v>
      </c>
      <c r="H50" s="6">
        <v>109103.57</v>
      </c>
    </row>
    <row r="51" spans="1:8" x14ac:dyDescent="0.25">
      <c r="A51" s="12" t="s">
        <v>81</v>
      </c>
      <c r="B51" s="42" t="s">
        <v>23</v>
      </c>
      <c r="C51" s="43"/>
      <c r="D51" s="43"/>
      <c r="E51" s="43"/>
      <c r="F51" s="44"/>
      <c r="G51" s="15" t="s">
        <v>9</v>
      </c>
      <c r="H51" s="6">
        <v>29547.7</v>
      </c>
    </row>
    <row r="52" spans="1:8" x14ac:dyDescent="0.25">
      <c r="A52" s="12" t="s">
        <v>82</v>
      </c>
      <c r="B52" s="42" t="s">
        <v>24</v>
      </c>
      <c r="C52" s="43"/>
      <c r="D52" s="43"/>
      <c r="E52" s="43"/>
      <c r="F52" s="44"/>
      <c r="G52" s="15" t="s">
        <v>9</v>
      </c>
      <c r="H52" s="6">
        <v>30880.77</v>
      </c>
    </row>
    <row r="53" spans="1:8" x14ac:dyDescent="0.25">
      <c r="A53" s="12" t="s">
        <v>83</v>
      </c>
      <c r="B53" s="42" t="s">
        <v>25</v>
      </c>
      <c r="C53" s="43"/>
      <c r="D53" s="43"/>
      <c r="E53" s="43"/>
      <c r="F53" s="44"/>
      <c r="G53" s="15" t="s">
        <v>9</v>
      </c>
      <c r="H53" s="6">
        <v>50428.47</v>
      </c>
    </row>
    <row r="54" spans="1:8" x14ac:dyDescent="0.25">
      <c r="A54" s="45" t="s">
        <v>84</v>
      </c>
      <c r="B54" s="45"/>
      <c r="C54" s="45"/>
      <c r="D54" s="45"/>
      <c r="E54" s="45"/>
      <c r="F54" s="45"/>
      <c r="G54" s="45"/>
      <c r="H54" s="45"/>
    </row>
    <row r="55" spans="1:8" ht="33.75" customHeight="1" x14ac:dyDescent="0.25">
      <c r="A55" s="23">
        <v>32</v>
      </c>
      <c r="B55" s="46" t="s">
        <v>85</v>
      </c>
      <c r="C55" s="46"/>
      <c r="D55" s="23" t="s">
        <v>32</v>
      </c>
      <c r="E55" s="23" t="s">
        <v>86</v>
      </c>
      <c r="F55" s="23" t="s">
        <v>87</v>
      </c>
      <c r="G55" s="23" t="s">
        <v>88</v>
      </c>
      <c r="H55" s="23" t="s">
        <v>89</v>
      </c>
    </row>
    <row r="56" spans="1:8" x14ac:dyDescent="0.25">
      <c r="A56" s="22">
        <v>33</v>
      </c>
      <c r="B56" s="47" t="s">
        <v>32</v>
      </c>
      <c r="C56" s="47"/>
      <c r="D56" s="22" t="s">
        <v>90</v>
      </c>
      <c r="E56" s="22" t="s">
        <v>91</v>
      </c>
      <c r="F56" s="22" t="s">
        <v>92</v>
      </c>
      <c r="G56" s="22" t="s">
        <v>92</v>
      </c>
      <c r="H56" s="22" t="s">
        <v>92</v>
      </c>
    </row>
    <row r="57" spans="1:8" x14ac:dyDescent="0.25">
      <c r="A57" s="22">
        <v>34</v>
      </c>
      <c r="B57" s="47" t="s">
        <v>94</v>
      </c>
      <c r="C57" s="47"/>
      <c r="D57" s="22" t="s">
        <v>93</v>
      </c>
      <c r="E57" s="22" t="s">
        <v>90</v>
      </c>
      <c r="F57" s="22" t="s">
        <v>90</v>
      </c>
      <c r="G57" s="13">
        <v>5743.84</v>
      </c>
      <c r="H57" s="13">
        <v>7343.88</v>
      </c>
    </row>
    <row r="58" spans="1:8" x14ac:dyDescent="0.25">
      <c r="A58" s="22">
        <v>35</v>
      </c>
      <c r="B58" s="47" t="s">
        <v>95</v>
      </c>
      <c r="C58" s="47"/>
      <c r="D58" s="22" t="s">
        <v>9</v>
      </c>
      <c r="E58" s="22" t="s">
        <v>90</v>
      </c>
      <c r="F58" s="22" t="s">
        <v>90</v>
      </c>
      <c r="G58" s="13">
        <v>59720.67</v>
      </c>
      <c r="H58" s="13">
        <v>77442.789999999994</v>
      </c>
    </row>
    <row r="59" spans="1:8" x14ac:dyDescent="0.25">
      <c r="A59" s="22">
        <v>36</v>
      </c>
      <c r="B59" s="47" t="s">
        <v>96</v>
      </c>
      <c r="C59" s="47"/>
      <c r="D59" s="22" t="s">
        <v>9</v>
      </c>
      <c r="E59" s="22" t="s">
        <v>90</v>
      </c>
      <c r="F59" s="22" t="s">
        <v>90</v>
      </c>
      <c r="G59" s="13">
        <v>56293.55</v>
      </c>
      <c r="H59" s="13">
        <v>53208.13</v>
      </c>
    </row>
    <row r="60" spans="1:8" x14ac:dyDescent="0.25">
      <c r="A60" s="22">
        <v>37</v>
      </c>
      <c r="B60" s="47" t="s">
        <v>97</v>
      </c>
      <c r="C60" s="47"/>
      <c r="D60" s="22" t="s">
        <v>9</v>
      </c>
      <c r="E60" s="22" t="s">
        <v>90</v>
      </c>
      <c r="F60" s="22" t="s">
        <v>90</v>
      </c>
      <c r="G60" s="13">
        <v>3427.12</v>
      </c>
      <c r="H60" s="13">
        <v>24234.66</v>
      </c>
    </row>
    <row r="61" spans="1:8" ht="48" customHeight="1" x14ac:dyDescent="0.25">
      <c r="A61" s="20">
        <v>38</v>
      </c>
      <c r="B61" s="46" t="s">
        <v>98</v>
      </c>
      <c r="C61" s="46"/>
      <c r="D61" s="20" t="s">
        <v>9</v>
      </c>
      <c r="E61" s="20" t="s">
        <v>90</v>
      </c>
      <c r="F61" s="20" t="s">
        <v>90</v>
      </c>
      <c r="G61" s="17">
        <v>36969.550000000003</v>
      </c>
      <c r="H61" s="17">
        <v>52129.23</v>
      </c>
    </row>
    <row r="62" spans="1:8" ht="48" customHeight="1" x14ac:dyDescent="0.25">
      <c r="A62" s="20">
        <v>39</v>
      </c>
      <c r="B62" s="46" t="s">
        <v>99</v>
      </c>
      <c r="C62" s="46"/>
      <c r="D62" s="20" t="s">
        <v>9</v>
      </c>
      <c r="E62" s="20" t="s">
        <v>90</v>
      </c>
      <c r="F62" s="20" t="s">
        <v>90</v>
      </c>
      <c r="G62" s="17">
        <v>56293.55</v>
      </c>
      <c r="H62" s="17">
        <v>53208.13</v>
      </c>
    </row>
    <row r="63" spans="1:8" ht="48" customHeight="1" x14ac:dyDescent="0.25">
      <c r="A63" s="20">
        <v>40</v>
      </c>
      <c r="B63" s="46" t="s">
        <v>100</v>
      </c>
      <c r="C63" s="46"/>
      <c r="D63" s="20" t="s">
        <v>9</v>
      </c>
      <c r="E63" s="20" t="s">
        <v>90</v>
      </c>
      <c r="F63" s="20" t="s">
        <v>90</v>
      </c>
      <c r="G63" s="17">
        <v>-19324</v>
      </c>
      <c r="H63" s="17">
        <v>-1078.9000000000001</v>
      </c>
    </row>
    <row r="64" spans="1:8" ht="48" customHeight="1" x14ac:dyDescent="0.25">
      <c r="A64" s="20">
        <v>41</v>
      </c>
      <c r="B64" s="46" t="s">
        <v>101</v>
      </c>
      <c r="C64" s="46"/>
      <c r="D64" s="20" t="s">
        <v>9</v>
      </c>
      <c r="E64" s="20" t="s">
        <v>90</v>
      </c>
      <c r="F64" s="20" t="s">
        <v>90</v>
      </c>
      <c r="G64" s="17">
        <v>0</v>
      </c>
      <c r="H64" s="17">
        <v>0</v>
      </c>
    </row>
    <row r="65" spans="1:8" x14ac:dyDescent="0.25">
      <c r="A65" s="45" t="s">
        <v>102</v>
      </c>
      <c r="B65" s="45"/>
      <c r="C65" s="45"/>
      <c r="D65" s="45"/>
      <c r="E65" s="45"/>
      <c r="F65" s="45"/>
      <c r="G65" s="45"/>
      <c r="H65" s="45"/>
    </row>
    <row r="66" spans="1:8" x14ac:dyDescent="0.25">
      <c r="A66" s="12" t="s">
        <v>103</v>
      </c>
      <c r="B66" s="42" t="s">
        <v>68</v>
      </c>
      <c r="C66" s="43"/>
      <c r="D66" s="43"/>
      <c r="E66" s="43"/>
      <c r="F66" s="44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42" t="s">
        <v>72</v>
      </c>
      <c r="C67" s="43"/>
      <c r="D67" s="43"/>
      <c r="E67" s="43"/>
      <c r="F67" s="44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42" t="s">
        <v>74</v>
      </c>
      <c r="C68" s="43"/>
      <c r="D68" s="43"/>
      <c r="E68" s="43"/>
      <c r="F68" s="44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42" t="s">
        <v>76</v>
      </c>
      <c r="C69" s="43"/>
      <c r="D69" s="43"/>
      <c r="E69" s="43"/>
      <c r="F69" s="44"/>
      <c r="G69" s="15" t="s">
        <v>9</v>
      </c>
      <c r="H69" s="6">
        <f>D69/2734.06</f>
        <v>0</v>
      </c>
    </row>
    <row r="70" spans="1:8" x14ac:dyDescent="0.25">
      <c r="A70" s="45" t="s">
        <v>107</v>
      </c>
      <c r="B70" s="45"/>
      <c r="C70" s="45"/>
      <c r="D70" s="45"/>
      <c r="E70" s="45"/>
      <c r="F70" s="45"/>
      <c r="G70" s="45"/>
      <c r="H70" s="45"/>
    </row>
    <row r="71" spans="1:8" x14ac:dyDescent="0.25">
      <c r="A71" s="12" t="s">
        <v>108</v>
      </c>
      <c r="B71" s="42" t="s">
        <v>111</v>
      </c>
      <c r="C71" s="43"/>
      <c r="D71" s="43"/>
      <c r="E71" s="43"/>
      <c r="F71" s="44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42" t="s">
        <v>112</v>
      </c>
      <c r="C72" s="43"/>
      <c r="D72" s="43"/>
      <c r="E72" s="43"/>
      <c r="F72" s="44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42" t="s">
        <v>113</v>
      </c>
      <c r="C73" s="43"/>
      <c r="D73" s="43"/>
      <c r="E73" s="43"/>
      <c r="F73" s="44"/>
      <c r="G73" s="15" t="s">
        <v>9</v>
      </c>
      <c r="H73" s="6">
        <f>D73/2734.06</f>
        <v>0</v>
      </c>
    </row>
    <row r="75" spans="1:8" ht="58.5" customHeight="1" x14ac:dyDescent="0.25">
      <c r="A75" s="39" t="s">
        <v>114</v>
      </c>
      <c r="B75" s="39"/>
      <c r="C75" s="39"/>
      <c r="D75" s="39"/>
      <c r="E75" s="39"/>
      <c r="F75" s="39"/>
      <c r="G75" s="39"/>
      <c r="H75" s="39"/>
    </row>
  </sheetData>
  <mergeCells count="8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5:F45"/>
    <mergeCell ref="B38:C38"/>
    <mergeCell ref="E38:F38"/>
    <mergeCell ref="B39:C39"/>
    <mergeCell ref="E39:F39"/>
    <mergeCell ref="B40:C40"/>
    <mergeCell ref="E40:F40"/>
    <mergeCell ref="B41:C41"/>
    <mergeCell ref="E41:F41"/>
    <mergeCell ref="A42:H42"/>
    <mergeCell ref="B43:F43"/>
    <mergeCell ref="B44:F44"/>
    <mergeCell ref="B57:C57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55:C55"/>
    <mergeCell ref="B56:C56"/>
    <mergeCell ref="B69:F69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B67:F67"/>
    <mergeCell ref="B68:F68"/>
    <mergeCell ref="A70:H70"/>
    <mergeCell ref="B71:F71"/>
    <mergeCell ref="B72:F72"/>
    <mergeCell ref="B73:F73"/>
    <mergeCell ref="A75:H75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H71"/>
  <sheetViews>
    <sheetView topLeftCell="A22" workbookViewId="0">
      <selection activeCell="G34" sqref="G34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159</v>
      </c>
      <c r="F1" t="s">
        <v>129</v>
      </c>
      <c r="G1">
        <v>4983.8</v>
      </c>
    </row>
    <row r="3" spans="1:8" x14ac:dyDescent="0.25">
      <c r="A3" s="21" t="s">
        <v>0</v>
      </c>
      <c r="B3" s="55" t="s">
        <v>1</v>
      </c>
      <c r="C3" s="56"/>
      <c r="D3" s="56"/>
      <c r="E3" s="56"/>
      <c r="F3" s="57"/>
      <c r="G3" s="21" t="s">
        <v>2</v>
      </c>
      <c r="H3" s="21" t="s">
        <v>3</v>
      </c>
    </row>
    <row r="4" spans="1:8" x14ac:dyDescent="0.25">
      <c r="A4" s="22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22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22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22">
        <v>4</v>
      </c>
      <c r="B8" s="47" t="s">
        <v>8</v>
      </c>
      <c r="C8" s="47"/>
      <c r="D8" s="47"/>
      <c r="E8" s="47"/>
      <c r="F8" s="47"/>
      <c r="G8" s="22" t="s">
        <v>9</v>
      </c>
      <c r="H8" s="5">
        <v>21201.73</v>
      </c>
    </row>
    <row r="9" spans="1:8" x14ac:dyDescent="0.25">
      <c r="A9" s="22">
        <v>5</v>
      </c>
      <c r="B9" s="47" t="s">
        <v>10</v>
      </c>
      <c r="C9" s="47"/>
      <c r="D9" s="47"/>
      <c r="E9" s="47"/>
      <c r="F9" s="47"/>
      <c r="G9" s="22" t="s">
        <v>9</v>
      </c>
      <c r="H9" s="5">
        <v>198021.29</v>
      </c>
    </row>
    <row r="10" spans="1:8" x14ac:dyDescent="0.25">
      <c r="A10" s="22">
        <v>6</v>
      </c>
      <c r="B10" s="47" t="s">
        <v>11</v>
      </c>
      <c r="C10" s="47"/>
      <c r="D10" s="47"/>
      <c r="E10" s="47"/>
      <c r="F10" s="47"/>
      <c r="G10" s="22" t="s">
        <v>9</v>
      </c>
      <c r="H10" s="5">
        <v>219223.02</v>
      </c>
    </row>
    <row r="11" spans="1:8" x14ac:dyDescent="0.25">
      <c r="A11" s="22">
        <v>7</v>
      </c>
      <c r="B11" s="47" t="s">
        <v>12</v>
      </c>
      <c r="C11" s="47"/>
      <c r="D11" s="47"/>
      <c r="E11" s="47"/>
      <c r="F11" s="47"/>
      <c r="G11" s="22" t="s">
        <v>9</v>
      </c>
      <c r="H11" s="6">
        <v>919425.61</v>
      </c>
    </row>
    <row r="12" spans="1:8" x14ac:dyDescent="0.25">
      <c r="A12" s="22">
        <v>8</v>
      </c>
      <c r="B12" s="52" t="s">
        <v>13</v>
      </c>
      <c r="C12" s="52"/>
      <c r="D12" s="52"/>
      <c r="E12" s="52"/>
      <c r="F12" s="52"/>
      <c r="G12" s="22" t="s">
        <v>9</v>
      </c>
      <c r="H12" s="6">
        <v>821480.84</v>
      </c>
    </row>
    <row r="13" spans="1:8" x14ac:dyDescent="0.25">
      <c r="A13" s="22">
        <v>9</v>
      </c>
      <c r="B13" s="52" t="s">
        <v>14</v>
      </c>
      <c r="C13" s="52"/>
      <c r="D13" s="52"/>
      <c r="E13" s="52"/>
      <c r="F13" s="52"/>
      <c r="G13" s="22" t="s">
        <v>9</v>
      </c>
      <c r="H13" s="6">
        <v>97944.77</v>
      </c>
    </row>
    <row r="14" spans="1:8" x14ac:dyDescent="0.25">
      <c r="A14" s="22">
        <v>10</v>
      </c>
      <c r="B14" s="52" t="s">
        <v>15</v>
      </c>
      <c r="C14" s="52"/>
      <c r="D14" s="52"/>
      <c r="E14" s="52"/>
      <c r="F14" s="52"/>
      <c r="G14" s="22" t="s">
        <v>9</v>
      </c>
      <c r="H14" s="6">
        <v>0</v>
      </c>
    </row>
    <row r="15" spans="1:8" x14ac:dyDescent="0.25">
      <c r="A15" s="22">
        <v>11</v>
      </c>
      <c r="B15" s="52" t="s">
        <v>16</v>
      </c>
      <c r="C15" s="52"/>
      <c r="D15" s="52"/>
      <c r="E15" s="52"/>
      <c r="F15" s="52"/>
      <c r="G15" s="22" t="s">
        <v>9</v>
      </c>
      <c r="H15" s="6">
        <v>963932.46</v>
      </c>
    </row>
    <row r="16" spans="1:8" x14ac:dyDescent="0.25">
      <c r="A16" s="22">
        <v>12</v>
      </c>
      <c r="B16" s="52" t="s">
        <v>17</v>
      </c>
      <c r="C16" s="52"/>
      <c r="D16" s="52"/>
      <c r="E16" s="52"/>
      <c r="F16" s="52"/>
      <c r="G16" s="22" t="s">
        <v>9</v>
      </c>
      <c r="H16" s="6">
        <v>958732.46</v>
      </c>
    </row>
    <row r="17" spans="1:8" x14ac:dyDescent="0.25">
      <c r="A17" s="22">
        <v>13</v>
      </c>
      <c r="B17" s="52" t="s">
        <v>18</v>
      </c>
      <c r="C17" s="52"/>
      <c r="D17" s="52"/>
      <c r="E17" s="52"/>
      <c r="F17" s="52"/>
      <c r="G17" s="22" t="s">
        <v>9</v>
      </c>
      <c r="H17" s="6">
        <v>0</v>
      </c>
    </row>
    <row r="18" spans="1:8" x14ac:dyDescent="0.25">
      <c r="A18" s="22">
        <v>14</v>
      </c>
      <c r="B18" s="52" t="s">
        <v>19</v>
      </c>
      <c r="C18" s="52"/>
      <c r="D18" s="52"/>
      <c r="E18" s="52"/>
      <c r="F18" s="52"/>
      <c r="G18" s="22" t="s">
        <v>9</v>
      </c>
      <c r="H18" s="6">
        <v>0</v>
      </c>
    </row>
    <row r="19" spans="1:8" x14ac:dyDescent="0.25">
      <c r="A19" s="22">
        <v>15</v>
      </c>
      <c r="B19" s="52" t="s">
        <v>20</v>
      </c>
      <c r="C19" s="52"/>
      <c r="D19" s="52"/>
      <c r="E19" s="52"/>
      <c r="F19" s="52"/>
      <c r="G19" s="22" t="s">
        <v>9</v>
      </c>
      <c r="H19" s="6">
        <v>5200</v>
      </c>
    </row>
    <row r="20" spans="1:8" x14ac:dyDescent="0.25">
      <c r="A20" s="22">
        <v>16</v>
      </c>
      <c r="B20" s="52" t="s">
        <v>21</v>
      </c>
      <c r="C20" s="52"/>
      <c r="D20" s="52"/>
      <c r="E20" s="52"/>
      <c r="F20" s="52"/>
      <c r="G20" s="22" t="s">
        <v>9</v>
      </c>
      <c r="H20" s="6">
        <v>0</v>
      </c>
    </row>
    <row r="21" spans="1:8" x14ac:dyDescent="0.25">
      <c r="A21" s="22">
        <v>17</v>
      </c>
      <c r="B21" s="52" t="s">
        <v>22</v>
      </c>
      <c r="C21" s="52"/>
      <c r="D21" s="52"/>
      <c r="E21" s="52"/>
      <c r="F21" s="52"/>
      <c r="G21" s="22" t="s">
        <v>9</v>
      </c>
      <c r="H21" s="6">
        <v>765911.17</v>
      </c>
    </row>
    <row r="22" spans="1:8" x14ac:dyDescent="0.25">
      <c r="A22" s="22">
        <v>18</v>
      </c>
      <c r="B22" s="52" t="s">
        <v>23</v>
      </c>
      <c r="C22" s="52"/>
      <c r="D22" s="52"/>
      <c r="E22" s="52"/>
      <c r="F22" s="52"/>
      <c r="G22" s="22" t="s">
        <v>9</v>
      </c>
      <c r="H22" s="6">
        <v>14601.96</v>
      </c>
    </row>
    <row r="23" spans="1:8" x14ac:dyDescent="0.25">
      <c r="A23" s="22">
        <v>19</v>
      </c>
      <c r="B23" s="52" t="s">
        <v>24</v>
      </c>
      <c r="C23" s="52"/>
      <c r="D23" s="52"/>
      <c r="E23" s="52"/>
      <c r="F23" s="52"/>
      <c r="G23" s="22" t="s">
        <v>9</v>
      </c>
      <c r="H23" s="6">
        <v>153514.44</v>
      </c>
    </row>
    <row r="24" spans="1:8" x14ac:dyDescent="0.25">
      <c r="A24" s="22">
        <v>20</v>
      </c>
      <c r="B24" s="52" t="s">
        <v>25</v>
      </c>
      <c r="C24" s="52"/>
      <c r="D24" s="52"/>
      <c r="E24" s="52"/>
      <c r="F24" s="52"/>
      <c r="G24" s="22" t="s">
        <v>9</v>
      </c>
      <c r="H24" s="6">
        <v>168116.4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578700.18000000005</v>
      </c>
      <c r="E27" s="41" t="s">
        <v>39</v>
      </c>
      <c r="F27" s="41"/>
      <c r="G27" s="8" t="s">
        <v>40</v>
      </c>
      <c r="H27" s="18">
        <f>D27/$G$1/12</f>
        <v>9.6763543882178258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74186.11</v>
      </c>
      <c r="E28" s="41" t="s">
        <v>39</v>
      </c>
      <c r="F28" s="41"/>
      <c r="G28" s="8" t="s">
        <v>40</v>
      </c>
      <c r="H28" s="18">
        <f t="shared" ref="H28:H37" si="0">D28/$G$1/12</f>
        <v>1.2404542383990795</v>
      </c>
    </row>
    <row r="29" spans="1:8" x14ac:dyDescent="0.25">
      <c r="A29" s="12" t="s">
        <v>42</v>
      </c>
      <c r="B29" s="47" t="s">
        <v>37</v>
      </c>
      <c r="C29" s="47"/>
      <c r="D29" s="13">
        <v>4467.88</v>
      </c>
      <c r="E29" s="48" t="s">
        <v>39</v>
      </c>
      <c r="F29" s="48"/>
      <c r="G29" s="15" t="s">
        <v>40</v>
      </c>
      <c r="H29" s="18">
        <f t="shared" si="0"/>
        <v>7.4706716427893047E-2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32893.08</v>
      </c>
      <c r="E30" s="60" t="s">
        <v>39</v>
      </c>
      <c r="F30" s="61"/>
      <c r="G30" s="8" t="s">
        <v>40</v>
      </c>
      <c r="H30" s="18">
        <f t="shared" si="0"/>
        <v>0.55000000000000004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v>113955.42</v>
      </c>
      <c r="E31" s="41" t="s">
        <v>43</v>
      </c>
      <c r="F31" s="41"/>
      <c r="G31" s="15" t="s">
        <v>40</v>
      </c>
      <c r="H31" s="18">
        <f t="shared" si="0"/>
        <v>1.9054305951282153</v>
      </c>
    </row>
    <row r="32" spans="1:8" x14ac:dyDescent="0.25">
      <c r="A32" s="12" t="s">
        <v>51</v>
      </c>
      <c r="B32" s="47" t="s">
        <v>54</v>
      </c>
      <c r="C32" s="47"/>
      <c r="D32" s="13">
        <v>4200</v>
      </c>
      <c r="E32" s="48" t="s">
        <v>39</v>
      </c>
      <c r="F32" s="48"/>
      <c r="G32" s="15" t="s">
        <v>40</v>
      </c>
      <c r="H32" s="18">
        <f t="shared" si="0"/>
        <v>7.022753722059473E-2</v>
      </c>
    </row>
    <row r="33" spans="1:8" ht="59.25" customHeight="1" x14ac:dyDescent="0.25">
      <c r="A33" s="16" t="s">
        <v>53</v>
      </c>
      <c r="B33" s="49" t="s">
        <v>160</v>
      </c>
      <c r="C33" s="50"/>
      <c r="D33" s="17">
        <f>3000+1500+2500</f>
        <v>7000</v>
      </c>
      <c r="E33" s="41" t="s">
        <v>56</v>
      </c>
      <c r="F33" s="41"/>
      <c r="G33" s="8" t="s">
        <v>40</v>
      </c>
      <c r="H33" s="18">
        <f t="shared" si="0"/>
        <v>0.11704589536765787</v>
      </c>
    </row>
    <row r="34" spans="1:8" ht="27.75" customHeight="1" x14ac:dyDescent="0.25">
      <c r="A34" s="16" t="s">
        <v>55</v>
      </c>
      <c r="B34" s="40" t="s">
        <v>162</v>
      </c>
      <c r="C34" s="40"/>
      <c r="D34" s="17">
        <v>3000</v>
      </c>
      <c r="E34" s="41" t="s">
        <v>39</v>
      </c>
      <c r="F34" s="41"/>
      <c r="G34" s="8" t="s">
        <v>40</v>
      </c>
      <c r="H34" s="18">
        <f t="shared" si="0"/>
        <v>5.0162526586139088E-2</v>
      </c>
    </row>
    <row r="35" spans="1:8" x14ac:dyDescent="0.25">
      <c r="A35" s="12" t="s">
        <v>57</v>
      </c>
      <c r="B35" s="47" t="s">
        <v>61</v>
      </c>
      <c r="C35" s="47"/>
      <c r="D35" s="13">
        <v>690.18</v>
      </c>
      <c r="E35" s="48"/>
      <c r="F35" s="48"/>
      <c r="G35" s="15" t="s">
        <v>40</v>
      </c>
      <c r="H35" s="18">
        <f t="shared" si="0"/>
        <v>1.1540390866407159E-2</v>
      </c>
    </row>
    <row r="36" spans="1:8" ht="29.25" customHeight="1" x14ac:dyDescent="0.25">
      <c r="A36" s="16" t="s">
        <v>59</v>
      </c>
      <c r="B36" s="58" t="s">
        <v>161</v>
      </c>
      <c r="C36" s="59"/>
      <c r="D36" s="17">
        <v>181.72</v>
      </c>
      <c r="E36" s="41"/>
      <c r="F36" s="41"/>
      <c r="G36" s="8" t="s">
        <v>40</v>
      </c>
      <c r="H36" s="18">
        <f t="shared" si="0"/>
        <v>3.0385114437443982E-3</v>
      </c>
    </row>
    <row r="37" spans="1:8" x14ac:dyDescent="0.25">
      <c r="A37" s="12" t="s">
        <v>60</v>
      </c>
      <c r="B37" s="47" t="s">
        <v>163</v>
      </c>
      <c r="C37" s="47"/>
      <c r="D37" s="13">
        <v>5378.5</v>
      </c>
      <c r="E37" s="48"/>
      <c r="F37" s="48"/>
      <c r="G37" s="15" t="s">
        <v>40</v>
      </c>
      <c r="H37" s="18">
        <f t="shared" si="0"/>
        <v>8.99330497478497E-2</v>
      </c>
    </row>
    <row r="38" spans="1:8" x14ac:dyDescent="0.25">
      <c r="A38" s="45" t="s">
        <v>67</v>
      </c>
      <c r="B38" s="45"/>
      <c r="C38" s="45"/>
      <c r="D38" s="45"/>
      <c r="E38" s="45"/>
      <c r="F38" s="45"/>
      <c r="G38" s="45"/>
      <c r="H38" s="45"/>
    </row>
    <row r="39" spans="1:8" x14ac:dyDescent="0.25">
      <c r="A39" s="12" t="s">
        <v>70</v>
      </c>
      <c r="B39" s="42" t="s">
        <v>68</v>
      </c>
      <c r="C39" s="43"/>
      <c r="D39" s="43"/>
      <c r="E39" s="43"/>
      <c r="F39" s="44"/>
      <c r="G39" s="15" t="s">
        <v>69</v>
      </c>
      <c r="H39" s="6">
        <f>D39/2734.06</f>
        <v>0</v>
      </c>
    </row>
    <row r="40" spans="1:8" x14ac:dyDescent="0.25">
      <c r="A40" s="12" t="s">
        <v>71</v>
      </c>
      <c r="B40" s="42" t="s">
        <v>72</v>
      </c>
      <c r="C40" s="43"/>
      <c r="D40" s="43"/>
      <c r="E40" s="43"/>
      <c r="F40" s="44"/>
      <c r="G40" s="15" t="s">
        <v>69</v>
      </c>
      <c r="H40" s="6">
        <f>D40/2734.06</f>
        <v>0</v>
      </c>
    </row>
    <row r="41" spans="1:8" x14ac:dyDescent="0.25">
      <c r="A41" s="12" t="s">
        <v>73</v>
      </c>
      <c r="B41" s="42" t="s">
        <v>74</v>
      </c>
      <c r="C41" s="43"/>
      <c r="D41" s="43"/>
      <c r="E41" s="43"/>
      <c r="F41" s="44"/>
      <c r="G41" s="15" t="s">
        <v>69</v>
      </c>
      <c r="H41" s="6">
        <f>D41/2734.06</f>
        <v>0</v>
      </c>
    </row>
    <row r="42" spans="1:8" x14ac:dyDescent="0.25">
      <c r="A42" s="12" t="s">
        <v>75</v>
      </c>
      <c r="B42" s="42" t="s">
        <v>76</v>
      </c>
      <c r="C42" s="43"/>
      <c r="D42" s="43"/>
      <c r="E42" s="43"/>
      <c r="F42" s="44"/>
      <c r="G42" s="15" t="s">
        <v>9</v>
      </c>
      <c r="H42" s="6">
        <f>D42/2734.06</f>
        <v>0</v>
      </c>
    </row>
    <row r="43" spans="1:8" x14ac:dyDescent="0.25">
      <c r="A43" s="45" t="s">
        <v>77</v>
      </c>
      <c r="B43" s="45"/>
      <c r="C43" s="45"/>
      <c r="D43" s="45"/>
      <c r="E43" s="45"/>
      <c r="F43" s="45"/>
      <c r="G43" s="45"/>
      <c r="H43" s="45"/>
    </row>
    <row r="44" spans="1:8" x14ac:dyDescent="0.25">
      <c r="A44" s="12" t="s">
        <v>78</v>
      </c>
      <c r="B44" s="42" t="s">
        <v>8</v>
      </c>
      <c r="C44" s="43"/>
      <c r="D44" s="43"/>
      <c r="E44" s="43"/>
      <c r="F44" s="44"/>
      <c r="G44" s="15" t="s">
        <v>9</v>
      </c>
      <c r="H44" s="6">
        <v>45714.89</v>
      </c>
    </row>
    <row r="45" spans="1:8" x14ac:dyDescent="0.25">
      <c r="A45" s="12" t="s">
        <v>79</v>
      </c>
      <c r="B45" s="42" t="s">
        <v>10</v>
      </c>
      <c r="C45" s="43"/>
      <c r="D45" s="43"/>
      <c r="E45" s="43"/>
      <c r="F45" s="44"/>
      <c r="G45" s="15" t="s">
        <v>9</v>
      </c>
      <c r="H45" s="6">
        <v>413403</v>
      </c>
    </row>
    <row r="46" spans="1:8" x14ac:dyDescent="0.25">
      <c r="A46" s="12" t="s">
        <v>80</v>
      </c>
      <c r="B46" s="42" t="s">
        <v>11</v>
      </c>
      <c r="C46" s="43"/>
      <c r="D46" s="43"/>
      <c r="E46" s="43"/>
      <c r="F46" s="44"/>
      <c r="G46" s="15" t="s">
        <v>9</v>
      </c>
      <c r="H46" s="6">
        <v>459117.89</v>
      </c>
    </row>
    <row r="47" spans="1:8" x14ac:dyDescent="0.25">
      <c r="A47" s="12" t="s">
        <v>81</v>
      </c>
      <c r="B47" s="42" t="s">
        <v>23</v>
      </c>
      <c r="C47" s="43"/>
      <c r="D47" s="43"/>
      <c r="E47" s="43"/>
      <c r="F47" s="44"/>
      <c r="G47" s="15" t="s">
        <v>9</v>
      </c>
      <c r="H47" s="6">
        <v>32802.11</v>
      </c>
    </row>
    <row r="48" spans="1:8" x14ac:dyDescent="0.25">
      <c r="A48" s="12" t="s">
        <v>82</v>
      </c>
      <c r="B48" s="42" t="s">
        <v>24</v>
      </c>
      <c r="C48" s="43"/>
      <c r="D48" s="43"/>
      <c r="E48" s="43"/>
      <c r="F48" s="44"/>
      <c r="G48" s="15" t="s">
        <v>9</v>
      </c>
      <c r="H48" s="6">
        <v>365816.98</v>
      </c>
    </row>
    <row r="49" spans="1:8" x14ac:dyDescent="0.25">
      <c r="A49" s="12" t="s">
        <v>83</v>
      </c>
      <c r="B49" s="42" t="s">
        <v>25</v>
      </c>
      <c r="C49" s="43"/>
      <c r="D49" s="43"/>
      <c r="E49" s="43"/>
      <c r="F49" s="44"/>
      <c r="G49" s="15" t="s">
        <v>9</v>
      </c>
      <c r="H49" s="6">
        <v>398619.09</v>
      </c>
    </row>
    <row r="50" spans="1:8" x14ac:dyDescent="0.25">
      <c r="A50" s="45" t="s">
        <v>84</v>
      </c>
      <c r="B50" s="45"/>
      <c r="C50" s="45"/>
      <c r="D50" s="45"/>
      <c r="E50" s="45"/>
      <c r="F50" s="45"/>
      <c r="G50" s="45"/>
      <c r="H50" s="45"/>
    </row>
    <row r="51" spans="1:8" ht="33.75" customHeight="1" x14ac:dyDescent="0.25">
      <c r="A51" s="23">
        <v>32</v>
      </c>
      <c r="B51" s="46" t="s">
        <v>85</v>
      </c>
      <c r="C51" s="46"/>
      <c r="D51" s="23" t="s">
        <v>32</v>
      </c>
      <c r="E51" s="23" t="s">
        <v>86</v>
      </c>
      <c r="F51" s="23" t="s">
        <v>87</v>
      </c>
      <c r="G51" s="23" t="s">
        <v>88</v>
      </c>
      <c r="H51" s="23" t="s">
        <v>89</v>
      </c>
    </row>
    <row r="52" spans="1:8" x14ac:dyDescent="0.25">
      <c r="A52" s="22">
        <v>33</v>
      </c>
      <c r="B52" s="47" t="s">
        <v>32</v>
      </c>
      <c r="C52" s="47"/>
      <c r="D52" s="22" t="s">
        <v>90</v>
      </c>
      <c r="E52" s="22" t="s">
        <v>91</v>
      </c>
      <c r="F52" s="22" t="s">
        <v>92</v>
      </c>
      <c r="G52" s="22" t="s">
        <v>92</v>
      </c>
      <c r="H52" s="22" t="s">
        <v>92</v>
      </c>
    </row>
    <row r="53" spans="1:8" x14ac:dyDescent="0.25">
      <c r="A53" s="22">
        <v>34</v>
      </c>
      <c r="B53" s="47" t="s">
        <v>94</v>
      </c>
      <c r="C53" s="47"/>
      <c r="D53" s="22" t="s">
        <v>93</v>
      </c>
      <c r="E53" s="13">
        <v>1167.1600000000001</v>
      </c>
      <c r="F53" s="13">
        <v>7645.36</v>
      </c>
      <c r="G53" s="13">
        <v>11746.28</v>
      </c>
      <c r="H53" s="13">
        <v>19084.29</v>
      </c>
    </row>
    <row r="54" spans="1:8" x14ac:dyDescent="0.25">
      <c r="A54" s="22">
        <v>35</v>
      </c>
      <c r="B54" s="47" t="s">
        <v>95</v>
      </c>
      <c r="C54" s="47"/>
      <c r="D54" s="22" t="s">
        <v>9</v>
      </c>
      <c r="E54" s="13">
        <v>1222384.8999999999</v>
      </c>
      <c r="F54" s="13">
        <v>546858.37</v>
      </c>
      <c r="G54" s="13">
        <v>116382.42</v>
      </c>
      <c r="H54" s="13">
        <v>207577.82</v>
      </c>
    </row>
    <row r="55" spans="1:8" x14ac:dyDescent="0.25">
      <c r="A55" s="22">
        <v>36</v>
      </c>
      <c r="B55" s="47" t="s">
        <v>96</v>
      </c>
      <c r="C55" s="47"/>
      <c r="D55" s="22" t="s">
        <v>9</v>
      </c>
      <c r="E55" s="13">
        <v>1182336.98</v>
      </c>
      <c r="F55" s="13">
        <v>497499.62</v>
      </c>
      <c r="G55" s="13">
        <v>115633.3</v>
      </c>
      <c r="H55" s="13">
        <v>181928.52</v>
      </c>
    </row>
    <row r="56" spans="1:8" x14ac:dyDescent="0.25">
      <c r="A56" s="22">
        <v>37</v>
      </c>
      <c r="B56" s="47" t="s">
        <v>97</v>
      </c>
      <c r="C56" s="47"/>
      <c r="D56" s="22" t="s">
        <v>9</v>
      </c>
      <c r="E56" s="13">
        <v>40047.919999999998</v>
      </c>
      <c r="F56" s="13">
        <v>49358.75</v>
      </c>
      <c r="G56" s="13">
        <v>749.12</v>
      </c>
      <c r="H56" s="13">
        <v>25649.3</v>
      </c>
    </row>
    <row r="57" spans="1:8" ht="48" customHeight="1" x14ac:dyDescent="0.25">
      <c r="A57" s="20">
        <v>38</v>
      </c>
      <c r="B57" s="46" t="s">
        <v>98</v>
      </c>
      <c r="C57" s="46"/>
      <c r="D57" s="20" t="s">
        <v>9</v>
      </c>
      <c r="E57" s="17">
        <v>1066523.42</v>
      </c>
      <c r="F57" s="17">
        <v>480358.41</v>
      </c>
      <c r="G57" s="17">
        <v>189242.43</v>
      </c>
      <c r="H57" s="17">
        <v>334689.28999999998</v>
      </c>
    </row>
    <row r="58" spans="1:8" ht="48" customHeight="1" x14ac:dyDescent="0.25">
      <c r="A58" s="20">
        <v>39</v>
      </c>
      <c r="B58" s="46" t="s">
        <v>99</v>
      </c>
      <c r="C58" s="46"/>
      <c r="D58" s="20" t="s">
        <v>9</v>
      </c>
      <c r="E58" s="17">
        <v>1182336.98</v>
      </c>
      <c r="F58" s="17">
        <v>497499.62</v>
      </c>
      <c r="G58" s="17">
        <v>116382.42</v>
      </c>
      <c r="H58" s="17">
        <v>181928.52</v>
      </c>
    </row>
    <row r="59" spans="1:8" ht="48" customHeight="1" x14ac:dyDescent="0.25">
      <c r="A59" s="20">
        <v>40</v>
      </c>
      <c r="B59" s="46" t="s">
        <v>100</v>
      </c>
      <c r="C59" s="46"/>
      <c r="D59" s="20" t="s">
        <v>9</v>
      </c>
      <c r="E59" s="17">
        <v>0</v>
      </c>
      <c r="F59" s="17">
        <v>-17141.21</v>
      </c>
      <c r="G59" s="17">
        <v>72860.009999999995</v>
      </c>
      <c r="H59" s="17">
        <v>152760.76999999999</v>
      </c>
    </row>
    <row r="60" spans="1:8" ht="48" customHeight="1" x14ac:dyDescent="0.25">
      <c r="A60" s="20">
        <v>41</v>
      </c>
      <c r="B60" s="46" t="s">
        <v>101</v>
      </c>
      <c r="C60" s="46"/>
      <c r="D60" s="20" t="s">
        <v>9</v>
      </c>
      <c r="E60" s="17">
        <v>0</v>
      </c>
      <c r="F60" s="17">
        <v>0</v>
      </c>
      <c r="G60" s="17">
        <v>0</v>
      </c>
      <c r="H60" s="17">
        <v>0</v>
      </c>
    </row>
    <row r="61" spans="1:8" x14ac:dyDescent="0.25">
      <c r="A61" s="45" t="s">
        <v>102</v>
      </c>
      <c r="B61" s="45"/>
      <c r="C61" s="45"/>
      <c r="D61" s="45"/>
      <c r="E61" s="45"/>
      <c r="F61" s="45"/>
      <c r="G61" s="45"/>
      <c r="H61" s="45"/>
    </row>
    <row r="62" spans="1:8" x14ac:dyDescent="0.25">
      <c r="A62" s="12" t="s">
        <v>103</v>
      </c>
      <c r="B62" s="42" t="s">
        <v>68</v>
      </c>
      <c r="C62" s="43"/>
      <c r="D62" s="43"/>
      <c r="E62" s="43"/>
      <c r="F62" s="44"/>
      <c r="G62" s="15" t="s">
        <v>69</v>
      </c>
      <c r="H62" s="6">
        <f>D62/2734.06</f>
        <v>0</v>
      </c>
    </row>
    <row r="63" spans="1:8" x14ac:dyDescent="0.25">
      <c r="A63" s="12" t="s">
        <v>104</v>
      </c>
      <c r="B63" s="42" t="s">
        <v>72</v>
      </c>
      <c r="C63" s="43"/>
      <c r="D63" s="43"/>
      <c r="E63" s="43"/>
      <c r="F63" s="44"/>
      <c r="G63" s="15" t="s">
        <v>69</v>
      </c>
      <c r="H63" s="6">
        <f>D63/2734.06</f>
        <v>0</v>
      </c>
    </row>
    <row r="64" spans="1:8" x14ac:dyDescent="0.25">
      <c r="A64" s="12" t="s">
        <v>105</v>
      </c>
      <c r="B64" s="42" t="s">
        <v>74</v>
      </c>
      <c r="C64" s="43"/>
      <c r="D64" s="43"/>
      <c r="E64" s="43"/>
      <c r="F64" s="44"/>
      <c r="G64" s="15" t="s">
        <v>69</v>
      </c>
      <c r="H64" s="6">
        <f>D64/2734.06</f>
        <v>0</v>
      </c>
    </row>
    <row r="65" spans="1:8" x14ac:dyDescent="0.25">
      <c r="A65" s="12" t="s">
        <v>106</v>
      </c>
      <c r="B65" s="42" t="s">
        <v>76</v>
      </c>
      <c r="C65" s="43"/>
      <c r="D65" s="43"/>
      <c r="E65" s="43"/>
      <c r="F65" s="44"/>
      <c r="G65" s="15" t="s">
        <v>9</v>
      </c>
      <c r="H65" s="6">
        <f>D65/2734.06</f>
        <v>0</v>
      </c>
    </row>
    <row r="66" spans="1:8" x14ac:dyDescent="0.25">
      <c r="A66" s="45" t="s">
        <v>107</v>
      </c>
      <c r="B66" s="45"/>
      <c r="C66" s="45"/>
      <c r="D66" s="45"/>
      <c r="E66" s="45"/>
      <c r="F66" s="45"/>
      <c r="G66" s="45"/>
      <c r="H66" s="45"/>
    </row>
    <row r="67" spans="1:8" x14ac:dyDescent="0.25">
      <c r="A67" s="12" t="s">
        <v>108</v>
      </c>
      <c r="B67" s="42" t="s">
        <v>111</v>
      </c>
      <c r="C67" s="43"/>
      <c r="D67" s="43"/>
      <c r="E67" s="43"/>
      <c r="F67" s="44"/>
      <c r="G67" s="15" t="s">
        <v>69</v>
      </c>
      <c r="H67" s="6">
        <f>D67/2734.06</f>
        <v>0</v>
      </c>
    </row>
    <row r="68" spans="1:8" x14ac:dyDescent="0.25">
      <c r="A68" s="12" t="s">
        <v>109</v>
      </c>
      <c r="B68" s="42" t="s">
        <v>112</v>
      </c>
      <c r="C68" s="43"/>
      <c r="D68" s="43"/>
      <c r="E68" s="43"/>
      <c r="F68" s="44"/>
      <c r="G68" s="15" t="s">
        <v>69</v>
      </c>
      <c r="H68" s="6">
        <f>D68/2734.06</f>
        <v>0</v>
      </c>
    </row>
    <row r="69" spans="1:8" x14ac:dyDescent="0.25">
      <c r="A69" s="12" t="s">
        <v>110</v>
      </c>
      <c r="B69" s="42" t="s">
        <v>113</v>
      </c>
      <c r="C69" s="43"/>
      <c r="D69" s="43"/>
      <c r="E69" s="43"/>
      <c r="F69" s="44"/>
      <c r="G69" s="15" t="s">
        <v>9</v>
      </c>
      <c r="H69" s="6">
        <f>D69/2734.06</f>
        <v>0</v>
      </c>
    </row>
    <row r="71" spans="1:8" ht="58.5" customHeight="1" x14ac:dyDescent="0.25">
      <c r="A71" s="39" t="s">
        <v>114</v>
      </c>
      <c r="B71" s="39"/>
      <c r="C71" s="39"/>
      <c r="D71" s="39"/>
      <c r="E71" s="39"/>
      <c r="F71" s="39"/>
      <c r="G71" s="39"/>
      <c r="H71" s="39"/>
    </row>
  </sheetData>
  <mergeCells count="81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32:C32"/>
    <mergeCell ref="E32:F32"/>
    <mergeCell ref="B33:C33"/>
    <mergeCell ref="E33:F33"/>
    <mergeCell ref="B29:C29"/>
    <mergeCell ref="E29:F29"/>
    <mergeCell ref="B30:C30"/>
    <mergeCell ref="E30:F30"/>
    <mergeCell ref="B31:C31"/>
    <mergeCell ref="E31:F31"/>
    <mergeCell ref="B41:F41"/>
    <mergeCell ref="B34:C34"/>
    <mergeCell ref="E34:F34"/>
    <mergeCell ref="B35:C35"/>
    <mergeCell ref="E35:F35"/>
    <mergeCell ref="B36:C36"/>
    <mergeCell ref="E36:F36"/>
    <mergeCell ref="B37:C37"/>
    <mergeCell ref="E37:F37"/>
    <mergeCell ref="A38:H38"/>
    <mergeCell ref="B39:F39"/>
    <mergeCell ref="B40:F40"/>
    <mergeCell ref="B53:C53"/>
    <mergeCell ref="B42:F42"/>
    <mergeCell ref="A43:H43"/>
    <mergeCell ref="B44:F44"/>
    <mergeCell ref="B45:F45"/>
    <mergeCell ref="B46:F46"/>
    <mergeCell ref="B47:F47"/>
    <mergeCell ref="B48:F48"/>
    <mergeCell ref="B49:F49"/>
    <mergeCell ref="A50:H50"/>
    <mergeCell ref="B51:C51"/>
    <mergeCell ref="B52:C52"/>
    <mergeCell ref="B65:F65"/>
    <mergeCell ref="B54:C54"/>
    <mergeCell ref="B55:C55"/>
    <mergeCell ref="B56:C56"/>
    <mergeCell ref="B57:C57"/>
    <mergeCell ref="B58:C58"/>
    <mergeCell ref="B59:C59"/>
    <mergeCell ref="B60:C60"/>
    <mergeCell ref="A61:H61"/>
    <mergeCell ref="B62:F62"/>
    <mergeCell ref="B63:F63"/>
    <mergeCell ref="B64:F64"/>
    <mergeCell ref="A66:H66"/>
    <mergeCell ref="B67:F67"/>
    <mergeCell ref="B68:F68"/>
    <mergeCell ref="B69:F69"/>
    <mergeCell ref="A71:H71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H81"/>
  <sheetViews>
    <sheetView topLeftCell="A22" workbookViewId="0">
      <selection activeCell="H28" sqref="H28:H47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165</v>
      </c>
      <c r="F1" t="s">
        <v>129</v>
      </c>
      <c r="G1">
        <v>4011.1</v>
      </c>
    </row>
    <row r="3" spans="1:8" x14ac:dyDescent="0.25">
      <c r="A3" s="21" t="s">
        <v>0</v>
      </c>
      <c r="B3" s="55" t="s">
        <v>1</v>
      </c>
      <c r="C3" s="56"/>
      <c r="D3" s="56"/>
      <c r="E3" s="56"/>
      <c r="F3" s="57"/>
      <c r="G3" s="21" t="s">
        <v>2</v>
      </c>
      <c r="H3" s="21" t="s">
        <v>3</v>
      </c>
    </row>
    <row r="4" spans="1:8" x14ac:dyDescent="0.25">
      <c r="A4" s="22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22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22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22">
        <v>4</v>
      </c>
      <c r="B8" s="47" t="s">
        <v>8</v>
      </c>
      <c r="C8" s="47"/>
      <c r="D8" s="47"/>
      <c r="E8" s="47"/>
      <c r="F8" s="47"/>
      <c r="G8" s="22" t="s">
        <v>9</v>
      </c>
      <c r="H8" s="5">
        <v>10017.83</v>
      </c>
    </row>
    <row r="9" spans="1:8" x14ac:dyDescent="0.25">
      <c r="A9" s="22">
        <v>5</v>
      </c>
      <c r="B9" s="47" t="s">
        <v>10</v>
      </c>
      <c r="C9" s="47"/>
      <c r="D9" s="47"/>
      <c r="E9" s="47"/>
      <c r="F9" s="47"/>
      <c r="G9" s="22" t="s">
        <v>9</v>
      </c>
      <c r="H9" s="5">
        <v>275486.3</v>
      </c>
    </row>
    <row r="10" spans="1:8" x14ac:dyDescent="0.25">
      <c r="A10" s="22">
        <v>6</v>
      </c>
      <c r="B10" s="47" t="s">
        <v>11</v>
      </c>
      <c r="C10" s="47"/>
      <c r="D10" s="47"/>
      <c r="E10" s="47"/>
      <c r="F10" s="47"/>
      <c r="G10" s="22" t="s">
        <v>9</v>
      </c>
      <c r="H10" s="5">
        <v>285504.13</v>
      </c>
    </row>
    <row r="11" spans="1:8" x14ac:dyDescent="0.25">
      <c r="A11" s="22">
        <v>7</v>
      </c>
      <c r="B11" s="47" t="s">
        <v>12</v>
      </c>
      <c r="C11" s="47"/>
      <c r="D11" s="47"/>
      <c r="E11" s="47"/>
      <c r="F11" s="47"/>
      <c r="G11" s="22" t="s">
        <v>9</v>
      </c>
      <c r="H11" s="6">
        <v>907244.14</v>
      </c>
    </row>
    <row r="12" spans="1:8" x14ac:dyDescent="0.25">
      <c r="A12" s="22">
        <v>8</v>
      </c>
      <c r="B12" s="52" t="s">
        <v>13</v>
      </c>
      <c r="C12" s="52"/>
      <c r="D12" s="52"/>
      <c r="E12" s="52"/>
      <c r="F12" s="52"/>
      <c r="G12" s="22" t="s">
        <v>9</v>
      </c>
      <c r="H12" s="6">
        <v>712090.89</v>
      </c>
    </row>
    <row r="13" spans="1:8" x14ac:dyDescent="0.25">
      <c r="A13" s="22">
        <v>9</v>
      </c>
      <c r="B13" s="52" t="s">
        <v>14</v>
      </c>
      <c r="C13" s="52"/>
      <c r="D13" s="52"/>
      <c r="E13" s="52"/>
      <c r="F13" s="52"/>
      <c r="G13" s="22" t="s">
        <v>9</v>
      </c>
      <c r="H13" s="6">
        <v>195153.25</v>
      </c>
    </row>
    <row r="14" spans="1:8" x14ac:dyDescent="0.25">
      <c r="A14" s="22">
        <v>10</v>
      </c>
      <c r="B14" s="52" t="s">
        <v>15</v>
      </c>
      <c r="C14" s="52"/>
      <c r="D14" s="52"/>
      <c r="E14" s="52"/>
      <c r="F14" s="52"/>
      <c r="G14" s="22" t="s">
        <v>9</v>
      </c>
      <c r="H14" s="6">
        <v>0</v>
      </c>
    </row>
    <row r="15" spans="1:8" x14ac:dyDescent="0.25">
      <c r="A15" s="22">
        <v>11</v>
      </c>
      <c r="B15" s="52" t="s">
        <v>16</v>
      </c>
      <c r="C15" s="52"/>
      <c r="D15" s="52"/>
      <c r="E15" s="52"/>
      <c r="F15" s="52"/>
      <c r="G15" s="22" t="s">
        <v>9</v>
      </c>
      <c r="H15" s="6">
        <v>947120.76</v>
      </c>
    </row>
    <row r="16" spans="1:8" x14ac:dyDescent="0.25">
      <c r="A16" s="22">
        <v>12</v>
      </c>
      <c r="B16" s="52" t="s">
        <v>17</v>
      </c>
      <c r="C16" s="52"/>
      <c r="D16" s="52"/>
      <c r="E16" s="52"/>
      <c r="F16" s="52"/>
      <c r="G16" s="22" t="s">
        <v>9</v>
      </c>
      <c r="H16" s="6">
        <v>922218.51</v>
      </c>
    </row>
    <row r="17" spans="1:8" x14ac:dyDescent="0.25">
      <c r="A17" s="22">
        <v>13</v>
      </c>
      <c r="B17" s="52" t="s">
        <v>18</v>
      </c>
      <c r="C17" s="52"/>
      <c r="D17" s="52"/>
      <c r="E17" s="52"/>
      <c r="F17" s="52"/>
      <c r="G17" s="22" t="s">
        <v>9</v>
      </c>
      <c r="H17" s="6">
        <v>0</v>
      </c>
    </row>
    <row r="18" spans="1:8" x14ac:dyDescent="0.25">
      <c r="A18" s="22">
        <v>14</v>
      </c>
      <c r="B18" s="52" t="s">
        <v>19</v>
      </c>
      <c r="C18" s="52"/>
      <c r="D18" s="52"/>
      <c r="E18" s="52"/>
      <c r="F18" s="52"/>
      <c r="G18" s="22" t="s">
        <v>9</v>
      </c>
      <c r="H18" s="6">
        <v>0</v>
      </c>
    </row>
    <row r="19" spans="1:8" x14ac:dyDescent="0.25">
      <c r="A19" s="22">
        <v>15</v>
      </c>
      <c r="B19" s="52" t="s">
        <v>20</v>
      </c>
      <c r="C19" s="52"/>
      <c r="D19" s="52"/>
      <c r="E19" s="52"/>
      <c r="F19" s="52"/>
      <c r="G19" s="22" t="s">
        <v>9</v>
      </c>
      <c r="H19" s="6">
        <v>24902.25</v>
      </c>
    </row>
    <row r="20" spans="1:8" x14ac:dyDescent="0.25">
      <c r="A20" s="22">
        <v>16</v>
      </c>
      <c r="B20" s="52" t="s">
        <v>21</v>
      </c>
      <c r="C20" s="52"/>
      <c r="D20" s="52"/>
      <c r="E20" s="52"/>
      <c r="F20" s="52"/>
      <c r="G20" s="22" t="s">
        <v>9</v>
      </c>
      <c r="H20" s="6">
        <v>0</v>
      </c>
    </row>
    <row r="21" spans="1:8" x14ac:dyDescent="0.25">
      <c r="A21" s="22">
        <v>17</v>
      </c>
      <c r="B21" s="52" t="s">
        <v>22</v>
      </c>
      <c r="C21" s="52"/>
      <c r="D21" s="52"/>
      <c r="E21" s="52"/>
      <c r="F21" s="52"/>
      <c r="G21" s="22" t="s">
        <v>9</v>
      </c>
      <c r="H21" s="6">
        <v>671634.46</v>
      </c>
    </row>
    <row r="22" spans="1:8" x14ac:dyDescent="0.25">
      <c r="A22" s="22">
        <v>18</v>
      </c>
      <c r="B22" s="52" t="s">
        <v>23</v>
      </c>
      <c r="C22" s="52"/>
      <c r="D22" s="52"/>
      <c r="E22" s="52"/>
      <c r="F22" s="52"/>
      <c r="G22" s="22" t="s">
        <v>9</v>
      </c>
      <c r="H22" s="6">
        <v>5760.3</v>
      </c>
    </row>
    <row r="23" spans="1:8" x14ac:dyDescent="0.25">
      <c r="A23" s="22">
        <v>19</v>
      </c>
      <c r="B23" s="52" t="s">
        <v>24</v>
      </c>
      <c r="C23" s="52"/>
      <c r="D23" s="52"/>
      <c r="E23" s="52"/>
      <c r="F23" s="52"/>
      <c r="G23" s="22" t="s">
        <v>9</v>
      </c>
      <c r="H23" s="6">
        <v>235609.73</v>
      </c>
    </row>
    <row r="24" spans="1:8" x14ac:dyDescent="0.25">
      <c r="A24" s="22">
        <v>20</v>
      </c>
      <c r="B24" s="52" t="s">
        <v>25</v>
      </c>
      <c r="C24" s="52"/>
      <c r="D24" s="52"/>
      <c r="E24" s="52"/>
      <c r="F24" s="52"/>
      <c r="G24" s="22" t="s">
        <v>9</v>
      </c>
      <c r="H24" s="6">
        <v>241370.03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430269.02</v>
      </c>
      <c r="E27" s="41" t="s">
        <v>39</v>
      </c>
      <c r="F27" s="41"/>
      <c r="G27" s="8" t="s">
        <v>40</v>
      </c>
      <c r="H27" s="18">
        <f>D27/$G$1/12</f>
        <v>8.9391318258499339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36122.629999999997</v>
      </c>
      <c r="E28" s="41" t="s">
        <v>39</v>
      </c>
      <c r="F28" s="41"/>
      <c r="G28" s="8" t="s">
        <v>40</v>
      </c>
      <c r="H28" s="18">
        <f t="shared" ref="H28:H47" si="0">D28/$G$1/12</f>
        <v>0.75047223122501716</v>
      </c>
    </row>
    <row r="29" spans="1:8" x14ac:dyDescent="0.25">
      <c r="A29" s="12" t="s">
        <v>42</v>
      </c>
      <c r="B29" s="47" t="s">
        <v>37</v>
      </c>
      <c r="C29" s="47"/>
      <c r="D29" s="13">
        <v>29721.13</v>
      </c>
      <c r="E29" s="48" t="s">
        <v>39</v>
      </c>
      <c r="F29" s="48"/>
      <c r="G29" s="15" t="s">
        <v>40</v>
      </c>
      <c r="H29" s="18">
        <f t="shared" si="0"/>
        <v>0.61747671046180186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26473.26</v>
      </c>
      <c r="E30" s="60" t="s">
        <v>39</v>
      </c>
      <c r="F30" s="61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v>47966.64</v>
      </c>
      <c r="E31" s="41" t="s">
        <v>43</v>
      </c>
      <c r="F31" s="41"/>
      <c r="G31" s="15" t="s">
        <v>40</v>
      </c>
      <c r="H31" s="18">
        <f t="shared" si="0"/>
        <v>0.9965396026027773</v>
      </c>
    </row>
    <row r="32" spans="1:8" x14ac:dyDescent="0.25">
      <c r="A32" s="12" t="s">
        <v>51</v>
      </c>
      <c r="B32" s="47" t="s">
        <v>47</v>
      </c>
      <c r="C32" s="47"/>
      <c r="D32" s="13">
        <v>55200</v>
      </c>
      <c r="E32" s="48" t="s">
        <v>39</v>
      </c>
      <c r="F32" s="48"/>
      <c r="G32" s="15" t="s">
        <v>40</v>
      </c>
      <c r="H32" s="18">
        <f t="shared" si="0"/>
        <v>1.1468175812121364</v>
      </c>
    </row>
    <row r="33" spans="1:8" ht="59.25" customHeight="1" x14ac:dyDescent="0.25">
      <c r="A33" s="16" t="s">
        <v>53</v>
      </c>
      <c r="B33" s="49" t="s">
        <v>168</v>
      </c>
      <c r="C33" s="50"/>
      <c r="D33" s="17">
        <f>4009+17064+884.37+13915.88+6956.1</f>
        <v>42829.35</v>
      </c>
      <c r="E33" s="41" t="s">
        <v>56</v>
      </c>
      <c r="F33" s="41"/>
      <c r="G33" s="8" t="s">
        <v>40</v>
      </c>
      <c r="H33" s="18">
        <f t="shared" si="0"/>
        <v>0.8898089052878263</v>
      </c>
    </row>
    <row r="34" spans="1:8" ht="27.75" customHeight="1" x14ac:dyDescent="0.25">
      <c r="A34" s="16" t="s">
        <v>55</v>
      </c>
      <c r="B34" s="40" t="s">
        <v>166</v>
      </c>
      <c r="C34" s="40"/>
      <c r="D34" s="17">
        <v>1212.1199999999999</v>
      </c>
      <c r="E34" s="41" t="s">
        <v>50</v>
      </c>
      <c r="F34" s="41"/>
      <c r="G34" s="8" t="s">
        <v>40</v>
      </c>
      <c r="H34" s="18">
        <f t="shared" si="0"/>
        <v>2.5182618234399542E-2</v>
      </c>
    </row>
    <row r="35" spans="1:8" ht="30" customHeight="1" x14ac:dyDescent="0.25">
      <c r="A35" s="16" t="s">
        <v>57</v>
      </c>
      <c r="B35" s="58" t="s">
        <v>52</v>
      </c>
      <c r="C35" s="59"/>
      <c r="D35" s="17">
        <v>4500</v>
      </c>
      <c r="E35" s="41" t="s">
        <v>50</v>
      </c>
      <c r="F35" s="41"/>
      <c r="G35" s="8" t="s">
        <v>40</v>
      </c>
      <c r="H35" s="18">
        <f t="shared" si="0"/>
        <v>9.349056368577198E-2</v>
      </c>
    </row>
    <row r="36" spans="1:8" x14ac:dyDescent="0.25">
      <c r="A36" s="12" t="s">
        <v>59</v>
      </c>
      <c r="B36" s="47" t="s">
        <v>167</v>
      </c>
      <c r="C36" s="47"/>
      <c r="D36" s="13">
        <v>4200</v>
      </c>
      <c r="E36" s="48" t="s">
        <v>39</v>
      </c>
      <c r="F36" s="48"/>
      <c r="G36" s="15" t="s">
        <v>40</v>
      </c>
      <c r="H36" s="18">
        <f t="shared" si="0"/>
        <v>8.7257859440053862E-2</v>
      </c>
    </row>
    <row r="37" spans="1:8" ht="29.25" customHeight="1" x14ac:dyDescent="0.25">
      <c r="A37" s="16" t="s">
        <v>60</v>
      </c>
      <c r="B37" s="58" t="s">
        <v>184</v>
      </c>
      <c r="C37" s="59"/>
      <c r="D37" s="17">
        <v>22800</v>
      </c>
      <c r="E37" s="41" t="s">
        <v>39</v>
      </c>
      <c r="F37" s="41"/>
      <c r="G37" s="8" t="s">
        <v>40</v>
      </c>
      <c r="H37" s="18">
        <f t="shared" si="0"/>
        <v>0.47368552267457803</v>
      </c>
    </row>
    <row r="38" spans="1:8" ht="15" customHeight="1" x14ac:dyDescent="0.25">
      <c r="A38" s="16" t="s">
        <v>62</v>
      </c>
      <c r="B38" s="42" t="s">
        <v>169</v>
      </c>
      <c r="C38" s="44"/>
      <c r="D38" s="17">
        <v>442.19</v>
      </c>
      <c r="E38" s="41"/>
      <c r="F38" s="41"/>
      <c r="G38" s="8" t="s">
        <v>40</v>
      </c>
      <c r="H38" s="18">
        <f t="shared" si="0"/>
        <v>9.1867983013803368E-3</v>
      </c>
    </row>
    <row r="39" spans="1:8" ht="15" customHeight="1" x14ac:dyDescent="0.25">
      <c r="A39" s="16" t="s">
        <v>64</v>
      </c>
      <c r="B39" s="42" t="s">
        <v>170</v>
      </c>
      <c r="C39" s="44"/>
      <c r="D39" s="17">
        <v>3390.09</v>
      </c>
      <c r="E39" s="41"/>
      <c r="F39" s="41"/>
      <c r="G39" s="8" t="s">
        <v>40</v>
      </c>
      <c r="H39" s="18">
        <f t="shared" si="0"/>
        <v>7.043142778788862E-2</v>
      </c>
    </row>
    <row r="40" spans="1:8" ht="15" customHeight="1" x14ac:dyDescent="0.25">
      <c r="A40" s="16" t="s">
        <v>118</v>
      </c>
      <c r="B40" s="42" t="s">
        <v>171</v>
      </c>
      <c r="C40" s="44"/>
      <c r="D40" s="17">
        <v>7580</v>
      </c>
      <c r="E40" s="41"/>
      <c r="F40" s="41"/>
      <c r="G40" s="8" t="s">
        <v>40</v>
      </c>
      <c r="H40" s="18">
        <f t="shared" si="0"/>
        <v>0.15747966060847815</v>
      </c>
    </row>
    <row r="41" spans="1:8" ht="15" customHeight="1" x14ac:dyDescent="0.25">
      <c r="A41" s="16" t="s">
        <v>119</v>
      </c>
      <c r="B41" s="42" t="s">
        <v>172</v>
      </c>
      <c r="C41" s="44"/>
      <c r="D41" s="17">
        <v>60945.16</v>
      </c>
      <c r="E41" s="41"/>
      <c r="F41" s="41"/>
      <c r="G41" s="8" t="s">
        <v>40</v>
      </c>
      <c r="H41" s="18">
        <f t="shared" si="0"/>
        <v>1.2661771916265698</v>
      </c>
    </row>
    <row r="42" spans="1:8" ht="15" customHeight="1" x14ac:dyDescent="0.25">
      <c r="A42" s="16" t="s">
        <v>146</v>
      </c>
      <c r="B42" s="42" t="s">
        <v>173</v>
      </c>
      <c r="C42" s="44"/>
      <c r="D42" s="17">
        <v>2829.99</v>
      </c>
      <c r="E42" s="41"/>
      <c r="F42" s="41"/>
      <c r="G42" s="8" t="s">
        <v>40</v>
      </c>
      <c r="H42" s="18">
        <f t="shared" si="0"/>
        <v>5.879496896113285E-2</v>
      </c>
    </row>
    <row r="43" spans="1:8" ht="44.25" customHeight="1" x14ac:dyDescent="0.25">
      <c r="A43" s="16" t="s">
        <v>175</v>
      </c>
      <c r="B43" s="58" t="s">
        <v>174</v>
      </c>
      <c r="C43" s="59"/>
      <c r="D43" s="17">
        <v>600</v>
      </c>
      <c r="E43" s="41"/>
      <c r="F43" s="41"/>
      <c r="G43" s="8" t="s">
        <v>40</v>
      </c>
      <c r="H43" s="18">
        <f t="shared" si="0"/>
        <v>1.2465408491436264E-2</v>
      </c>
    </row>
    <row r="44" spans="1:8" ht="15" customHeight="1" x14ac:dyDescent="0.25">
      <c r="A44" s="16" t="s">
        <v>177</v>
      </c>
      <c r="B44" s="42" t="s">
        <v>61</v>
      </c>
      <c r="C44" s="44"/>
      <c r="D44" s="17">
        <v>345.09</v>
      </c>
      <c r="E44" s="41"/>
      <c r="F44" s="41"/>
      <c r="G44" s="8" t="s">
        <v>40</v>
      </c>
      <c r="H44" s="18">
        <f t="shared" si="0"/>
        <v>7.1694796938495675E-3</v>
      </c>
    </row>
    <row r="45" spans="1:8" ht="29.25" customHeight="1" x14ac:dyDescent="0.25">
      <c r="A45" s="16" t="s">
        <v>178</v>
      </c>
      <c r="B45" s="58" t="s">
        <v>176</v>
      </c>
      <c r="C45" s="59"/>
      <c r="D45" s="17">
        <f>7000+1150</f>
        <v>8150</v>
      </c>
      <c r="E45" s="41"/>
      <c r="F45" s="41"/>
      <c r="G45" s="8" t="s">
        <v>40</v>
      </c>
      <c r="H45" s="18">
        <f t="shared" si="0"/>
        <v>0.16932179867534258</v>
      </c>
    </row>
    <row r="46" spans="1:8" ht="29.25" customHeight="1" x14ac:dyDescent="0.25">
      <c r="A46" s="16" t="s">
        <v>180</v>
      </c>
      <c r="B46" s="58" t="s">
        <v>179</v>
      </c>
      <c r="C46" s="59"/>
      <c r="D46" s="17">
        <v>16613</v>
      </c>
      <c r="E46" s="41"/>
      <c r="F46" s="41"/>
      <c r="G46" s="8" t="s">
        <v>40</v>
      </c>
      <c r="H46" s="18">
        <f t="shared" si="0"/>
        <v>0.34514638544705112</v>
      </c>
    </row>
    <row r="47" spans="1:8" ht="29.25" customHeight="1" x14ac:dyDescent="0.25">
      <c r="A47" s="16" t="s">
        <v>183</v>
      </c>
      <c r="B47" s="58" t="s">
        <v>137</v>
      </c>
      <c r="C47" s="59"/>
      <c r="D47" s="17">
        <v>181.72</v>
      </c>
      <c r="E47" s="41"/>
      <c r="F47" s="41"/>
      <c r="G47" s="8" t="s">
        <v>40</v>
      </c>
      <c r="H47" s="18">
        <f t="shared" si="0"/>
        <v>3.7753567184396629E-3</v>
      </c>
    </row>
    <row r="48" spans="1:8" x14ac:dyDescent="0.25">
      <c r="A48" s="45" t="s">
        <v>67</v>
      </c>
      <c r="B48" s="45"/>
      <c r="C48" s="45"/>
      <c r="D48" s="45"/>
      <c r="E48" s="45"/>
      <c r="F48" s="45"/>
      <c r="G48" s="45"/>
      <c r="H48" s="45"/>
    </row>
    <row r="49" spans="1:8" x14ac:dyDescent="0.25">
      <c r="A49" s="12" t="s">
        <v>70</v>
      </c>
      <c r="B49" s="42" t="s">
        <v>68</v>
      </c>
      <c r="C49" s="43"/>
      <c r="D49" s="43"/>
      <c r="E49" s="43"/>
      <c r="F49" s="44"/>
      <c r="G49" s="15" t="s">
        <v>69</v>
      </c>
      <c r="H49" s="6">
        <f>D49/2734.06</f>
        <v>0</v>
      </c>
    </row>
    <row r="50" spans="1:8" x14ac:dyDescent="0.25">
      <c r="A50" s="12" t="s">
        <v>71</v>
      </c>
      <c r="B50" s="42" t="s">
        <v>72</v>
      </c>
      <c r="C50" s="43"/>
      <c r="D50" s="43"/>
      <c r="E50" s="43"/>
      <c r="F50" s="44"/>
      <c r="G50" s="15" t="s">
        <v>69</v>
      </c>
      <c r="H50" s="6">
        <f>D50/2734.06</f>
        <v>0</v>
      </c>
    </row>
    <row r="51" spans="1:8" x14ac:dyDescent="0.25">
      <c r="A51" s="12" t="s">
        <v>73</v>
      </c>
      <c r="B51" s="42" t="s">
        <v>74</v>
      </c>
      <c r="C51" s="43"/>
      <c r="D51" s="43"/>
      <c r="E51" s="43"/>
      <c r="F51" s="44"/>
      <c r="G51" s="15" t="s">
        <v>69</v>
      </c>
      <c r="H51" s="6">
        <f>D51/2734.06</f>
        <v>0</v>
      </c>
    </row>
    <row r="52" spans="1:8" x14ac:dyDescent="0.25">
      <c r="A52" s="12" t="s">
        <v>75</v>
      </c>
      <c r="B52" s="42" t="s">
        <v>76</v>
      </c>
      <c r="C52" s="43"/>
      <c r="D52" s="43"/>
      <c r="E52" s="43"/>
      <c r="F52" s="44"/>
      <c r="G52" s="15" t="s">
        <v>9</v>
      </c>
      <c r="H52" s="6">
        <f>D52/2734.06</f>
        <v>0</v>
      </c>
    </row>
    <row r="53" spans="1:8" x14ac:dyDescent="0.25">
      <c r="A53" s="45" t="s">
        <v>77</v>
      </c>
      <c r="B53" s="45"/>
      <c r="C53" s="45"/>
      <c r="D53" s="45"/>
      <c r="E53" s="45"/>
      <c r="F53" s="45"/>
      <c r="G53" s="45"/>
      <c r="H53" s="45"/>
    </row>
    <row r="54" spans="1:8" x14ac:dyDescent="0.25">
      <c r="A54" s="12" t="s">
        <v>78</v>
      </c>
      <c r="B54" s="42" t="s">
        <v>8</v>
      </c>
      <c r="C54" s="43"/>
      <c r="D54" s="43"/>
      <c r="E54" s="43"/>
      <c r="F54" s="44"/>
      <c r="G54" s="15" t="s">
        <v>9</v>
      </c>
      <c r="H54" s="6">
        <v>18509.169999999998</v>
      </c>
    </row>
    <row r="55" spans="1:8" x14ac:dyDescent="0.25">
      <c r="A55" s="12" t="s">
        <v>79</v>
      </c>
      <c r="B55" s="42" t="s">
        <v>10</v>
      </c>
      <c r="C55" s="43"/>
      <c r="D55" s="43"/>
      <c r="E55" s="43"/>
      <c r="F55" s="44"/>
      <c r="G55" s="15" t="s">
        <v>9</v>
      </c>
      <c r="H55" s="6">
        <v>286066.19</v>
      </c>
    </row>
    <row r="56" spans="1:8" x14ac:dyDescent="0.25">
      <c r="A56" s="12" t="s">
        <v>80</v>
      </c>
      <c r="B56" s="42" t="s">
        <v>11</v>
      </c>
      <c r="C56" s="43"/>
      <c r="D56" s="43"/>
      <c r="E56" s="43"/>
      <c r="F56" s="44"/>
      <c r="G56" s="15" t="s">
        <v>9</v>
      </c>
      <c r="H56" s="6">
        <v>304575.35999999999</v>
      </c>
    </row>
    <row r="57" spans="1:8" x14ac:dyDescent="0.25">
      <c r="A57" s="12" t="s">
        <v>81</v>
      </c>
      <c r="B57" s="42" t="s">
        <v>23</v>
      </c>
      <c r="C57" s="43"/>
      <c r="D57" s="43"/>
      <c r="E57" s="43"/>
      <c r="F57" s="44"/>
      <c r="G57" s="15" t="s">
        <v>9</v>
      </c>
      <c r="H57" s="6">
        <v>18246.09</v>
      </c>
    </row>
    <row r="58" spans="1:8" x14ac:dyDescent="0.25">
      <c r="A58" s="12" t="s">
        <v>82</v>
      </c>
      <c r="B58" s="42" t="s">
        <v>24</v>
      </c>
      <c r="C58" s="43"/>
      <c r="D58" s="43"/>
      <c r="E58" s="43"/>
      <c r="F58" s="44"/>
      <c r="G58" s="15" t="s">
        <v>9</v>
      </c>
      <c r="H58" s="6">
        <v>167215.64000000001</v>
      </c>
    </row>
    <row r="59" spans="1:8" x14ac:dyDescent="0.25">
      <c r="A59" s="12" t="s">
        <v>83</v>
      </c>
      <c r="B59" s="42" t="s">
        <v>25</v>
      </c>
      <c r="C59" s="43"/>
      <c r="D59" s="43"/>
      <c r="E59" s="43"/>
      <c r="F59" s="44"/>
      <c r="G59" s="15" t="s">
        <v>9</v>
      </c>
      <c r="H59" s="6">
        <v>185461.73</v>
      </c>
    </row>
    <row r="60" spans="1:8" x14ac:dyDescent="0.25">
      <c r="A60" s="45" t="s">
        <v>84</v>
      </c>
      <c r="B60" s="45"/>
      <c r="C60" s="45"/>
      <c r="D60" s="45"/>
      <c r="E60" s="45"/>
      <c r="F60" s="45"/>
      <c r="G60" s="45"/>
      <c r="H60" s="45"/>
    </row>
    <row r="61" spans="1:8" ht="33.75" customHeight="1" x14ac:dyDescent="0.25">
      <c r="A61" s="23">
        <v>32</v>
      </c>
      <c r="B61" s="46" t="s">
        <v>85</v>
      </c>
      <c r="C61" s="46"/>
      <c r="D61" s="23" t="s">
        <v>32</v>
      </c>
      <c r="E61" s="23" t="s">
        <v>86</v>
      </c>
      <c r="F61" s="23" t="s">
        <v>87</v>
      </c>
      <c r="G61" s="23" t="s">
        <v>88</v>
      </c>
      <c r="H61" s="23" t="s">
        <v>89</v>
      </c>
    </row>
    <row r="62" spans="1:8" x14ac:dyDescent="0.25">
      <c r="A62" s="22">
        <v>33</v>
      </c>
      <c r="B62" s="47" t="s">
        <v>32</v>
      </c>
      <c r="C62" s="47"/>
      <c r="D62" s="22" t="s">
        <v>90</v>
      </c>
      <c r="E62" s="22" t="s">
        <v>91</v>
      </c>
      <c r="F62" s="22" t="s">
        <v>92</v>
      </c>
      <c r="G62" s="22" t="s">
        <v>92</v>
      </c>
      <c r="H62" s="22" t="s">
        <v>92</v>
      </c>
    </row>
    <row r="63" spans="1:8" x14ac:dyDescent="0.25">
      <c r="A63" s="22">
        <v>34</v>
      </c>
      <c r="B63" s="47" t="s">
        <v>94</v>
      </c>
      <c r="C63" s="47"/>
      <c r="D63" s="22" t="s">
        <v>93</v>
      </c>
      <c r="E63" s="13">
        <v>542.65</v>
      </c>
      <c r="F63" s="13">
        <v>93.54</v>
      </c>
      <c r="G63" s="13">
        <v>3813.2</v>
      </c>
      <c r="H63" s="13">
        <v>3694.4</v>
      </c>
    </row>
    <row r="64" spans="1:8" x14ac:dyDescent="0.25">
      <c r="A64" s="22">
        <v>35</v>
      </c>
      <c r="B64" s="47" t="s">
        <v>95</v>
      </c>
      <c r="C64" s="47"/>
      <c r="D64" s="22" t="s">
        <v>9</v>
      </c>
      <c r="E64" s="13">
        <v>523154.9</v>
      </c>
      <c r="F64" s="13">
        <v>95246.37</v>
      </c>
      <c r="G64" s="13">
        <v>38945.370000000003</v>
      </c>
      <c r="H64" s="13">
        <v>40018</v>
      </c>
    </row>
    <row r="65" spans="1:8" x14ac:dyDescent="0.25">
      <c r="A65" s="22">
        <v>36</v>
      </c>
      <c r="B65" s="47" t="s">
        <v>96</v>
      </c>
      <c r="C65" s="47"/>
      <c r="D65" s="22" t="s">
        <v>9</v>
      </c>
      <c r="E65" s="13">
        <v>656313.26</v>
      </c>
      <c r="F65" s="13">
        <v>88033.21</v>
      </c>
      <c r="G65" s="13">
        <v>37259.379999999997</v>
      </c>
      <c r="H65" s="13">
        <v>34609.339999999997</v>
      </c>
    </row>
    <row r="66" spans="1:8" x14ac:dyDescent="0.25">
      <c r="A66" s="22">
        <v>37</v>
      </c>
      <c r="B66" s="47" t="s">
        <v>97</v>
      </c>
      <c r="C66" s="47"/>
      <c r="D66" s="22" t="s">
        <v>9</v>
      </c>
      <c r="E66" s="13">
        <v>-133158.35999999999</v>
      </c>
      <c r="F66" s="13">
        <v>7213.16</v>
      </c>
      <c r="G66" s="13">
        <v>1685.99</v>
      </c>
      <c r="H66" s="13">
        <v>5408.66</v>
      </c>
    </row>
    <row r="67" spans="1:8" ht="48" customHeight="1" x14ac:dyDescent="0.25">
      <c r="A67" s="20">
        <v>38</v>
      </c>
      <c r="B67" s="46" t="s">
        <v>98</v>
      </c>
      <c r="C67" s="46"/>
      <c r="D67" s="20" t="s">
        <v>9</v>
      </c>
      <c r="E67" s="17">
        <v>599979.98</v>
      </c>
      <c r="F67" s="17">
        <v>0</v>
      </c>
      <c r="G67" s="17">
        <v>116852.31</v>
      </c>
      <c r="H67" s="17">
        <v>122106.55</v>
      </c>
    </row>
    <row r="68" spans="1:8" ht="48" customHeight="1" x14ac:dyDescent="0.25">
      <c r="A68" s="20">
        <v>39</v>
      </c>
      <c r="B68" s="46" t="s">
        <v>99</v>
      </c>
      <c r="C68" s="46"/>
      <c r="D68" s="20" t="s">
        <v>9</v>
      </c>
      <c r="E68" s="17">
        <v>656313.26</v>
      </c>
      <c r="F68" s="17">
        <v>88033.21</v>
      </c>
      <c r="G68" s="17">
        <v>37259.379999999997</v>
      </c>
      <c r="H68" s="17">
        <v>34609.339999999997</v>
      </c>
    </row>
    <row r="69" spans="1:8" ht="48" customHeight="1" x14ac:dyDescent="0.25">
      <c r="A69" s="20">
        <v>40</v>
      </c>
      <c r="B69" s="46" t="s">
        <v>100</v>
      </c>
      <c r="C69" s="46"/>
      <c r="D69" s="20" t="s">
        <v>9</v>
      </c>
      <c r="E69" s="17">
        <v>-56333.279999999999</v>
      </c>
      <c r="F69" s="17">
        <v>0</v>
      </c>
      <c r="G69" s="17">
        <v>79592.929999999993</v>
      </c>
      <c r="H69" s="17">
        <v>87497.21</v>
      </c>
    </row>
    <row r="70" spans="1:8" ht="48" customHeight="1" x14ac:dyDescent="0.25">
      <c r="A70" s="20">
        <v>41</v>
      </c>
      <c r="B70" s="46" t="s">
        <v>101</v>
      </c>
      <c r="C70" s="46"/>
      <c r="D70" s="20" t="s">
        <v>9</v>
      </c>
      <c r="E70" s="17">
        <v>0</v>
      </c>
      <c r="F70" s="17">
        <v>0</v>
      </c>
      <c r="G70" s="17">
        <v>0</v>
      </c>
      <c r="H70" s="17">
        <v>0</v>
      </c>
    </row>
    <row r="71" spans="1:8" x14ac:dyDescent="0.25">
      <c r="A71" s="45" t="s">
        <v>102</v>
      </c>
      <c r="B71" s="45"/>
      <c r="C71" s="45"/>
      <c r="D71" s="45"/>
      <c r="E71" s="45"/>
      <c r="F71" s="45"/>
      <c r="G71" s="45"/>
      <c r="H71" s="45"/>
    </row>
    <row r="72" spans="1:8" x14ac:dyDescent="0.25">
      <c r="A72" s="12" t="s">
        <v>103</v>
      </c>
      <c r="B72" s="42" t="s">
        <v>68</v>
      </c>
      <c r="C72" s="43"/>
      <c r="D72" s="43"/>
      <c r="E72" s="43"/>
      <c r="F72" s="44"/>
      <c r="G72" s="15" t="s">
        <v>69</v>
      </c>
      <c r="H72" s="6">
        <f>D72/2734.06</f>
        <v>0</v>
      </c>
    </row>
    <row r="73" spans="1:8" x14ac:dyDescent="0.25">
      <c r="A73" s="12" t="s">
        <v>104</v>
      </c>
      <c r="B73" s="42" t="s">
        <v>72</v>
      </c>
      <c r="C73" s="43"/>
      <c r="D73" s="43"/>
      <c r="E73" s="43"/>
      <c r="F73" s="44"/>
      <c r="G73" s="15" t="s">
        <v>69</v>
      </c>
      <c r="H73" s="6">
        <f>D73/2734.06</f>
        <v>0</v>
      </c>
    </row>
    <row r="74" spans="1:8" x14ac:dyDescent="0.25">
      <c r="A74" s="12" t="s">
        <v>105</v>
      </c>
      <c r="B74" s="42" t="s">
        <v>74</v>
      </c>
      <c r="C74" s="43"/>
      <c r="D74" s="43"/>
      <c r="E74" s="43"/>
      <c r="F74" s="44"/>
      <c r="G74" s="15" t="s">
        <v>69</v>
      </c>
      <c r="H74" s="6">
        <f>D74/2734.06</f>
        <v>0</v>
      </c>
    </row>
    <row r="75" spans="1:8" x14ac:dyDescent="0.25">
      <c r="A75" s="12" t="s">
        <v>106</v>
      </c>
      <c r="B75" s="42" t="s">
        <v>76</v>
      </c>
      <c r="C75" s="43"/>
      <c r="D75" s="43"/>
      <c r="E75" s="43"/>
      <c r="F75" s="44"/>
      <c r="G75" s="15" t="s">
        <v>9</v>
      </c>
      <c r="H75" s="6">
        <f>D75/2734.06</f>
        <v>0</v>
      </c>
    </row>
    <row r="76" spans="1:8" x14ac:dyDescent="0.25">
      <c r="A76" s="45" t="s">
        <v>107</v>
      </c>
      <c r="B76" s="45"/>
      <c r="C76" s="45"/>
      <c r="D76" s="45"/>
      <c r="E76" s="45"/>
      <c r="F76" s="45"/>
      <c r="G76" s="45"/>
      <c r="H76" s="45"/>
    </row>
    <row r="77" spans="1:8" x14ac:dyDescent="0.25">
      <c r="A77" s="12" t="s">
        <v>108</v>
      </c>
      <c r="B77" s="42" t="s">
        <v>111</v>
      </c>
      <c r="C77" s="43"/>
      <c r="D77" s="43"/>
      <c r="E77" s="43"/>
      <c r="F77" s="44"/>
      <c r="G77" s="15" t="s">
        <v>69</v>
      </c>
      <c r="H77" s="6">
        <f>D77/2734.06</f>
        <v>0</v>
      </c>
    </row>
    <row r="78" spans="1:8" x14ac:dyDescent="0.25">
      <c r="A78" s="12" t="s">
        <v>109</v>
      </c>
      <c r="B78" s="42" t="s">
        <v>112</v>
      </c>
      <c r="C78" s="43"/>
      <c r="D78" s="43"/>
      <c r="E78" s="43"/>
      <c r="F78" s="44"/>
      <c r="G78" s="15" t="s">
        <v>69</v>
      </c>
      <c r="H78" s="6">
        <f>D78/2734.06</f>
        <v>0</v>
      </c>
    </row>
    <row r="79" spans="1:8" x14ac:dyDescent="0.25">
      <c r="A79" s="12" t="s">
        <v>110</v>
      </c>
      <c r="B79" s="42" t="s">
        <v>113</v>
      </c>
      <c r="C79" s="43"/>
      <c r="D79" s="43"/>
      <c r="E79" s="43"/>
      <c r="F79" s="44"/>
      <c r="G79" s="15" t="s">
        <v>9</v>
      </c>
      <c r="H79" s="6">
        <f>D79/2734.06</f>
        <v>0</v>
      </c>
    </row>
    <row r="81" spans="1:8" ht="58.5" customHeight="1" x14ac:dyDescent="0.25">
      <c r="A81" s="39" t="s">
        <v>114</v>
      </c>
      <c r="B81" s="39"/>
      <c r="C81" s="39"/>
      <c r="D81" s="39"/>
      <c r="E81" s="39"/>
      <c r="F81" s="39"/>
      <c r="G81" s="39"/>
      <c r="H81" s="39"/>
    </row>
  </sheetData>
  <mergeCells count="101">
    <mergeCell ref="A1:B1"/>
    <mergeCell ref="B3:F3"/>
    <mergeCell ref="B4:G4"/>
    <mergeCell ref="B5:G5"/>
    <mergeCell ref="B6:G6"/>
    <mergeCell ref="A7:H7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A48:H48"/>
    <mergeCell ref="B49:F49"/>
    <mergeCell ref="B50:F50"/>
    <mergeCell ref="B51:F51"/>
    <mergeCell ref="B52:F52"/>
    <mergeCell ref="A53:H53"/>
    <mergeCell ref="B35:C35"/>
    <mergeCell ref="E35:F35"/>
    <mergeCell ref="B36:C36"/>
    <mergeCell ref="E36:F36"/>
    <mergeCell ref="B37:C37"/>
    <mergeCell ref="E37:F37"/>
    <mergeCell ref="B45:C45"/>
    <mergeCell ref="E45:F45"/>
    <mergeCell ref="B46:C46"/>
    <mergeCell ref="E46:F46"/>
    <mergeCell ref="B47:C47"/>
    <mergeCell ref="E47:F47"/>
    <mergeCell ref="E41:F41"/>
    <mergeCell ref="B42:C42"/>
    <mergeCell ref="E42:F42"/>
    <mergeCell ref="B43:C43"/>
    <mergeCell ref="E43:F43"/>
    <mergeCell ref="B44:C44"/>
    <mergeCell ref="B61:C61"/>
    <mergeCell ref="B62:C62"/>
    <mergeCell ref="B63:C63"/>
    <mergeCell ref="B64:C64"/>
    <mergeCell ref="B65:C65"/>
    <mergeCell ref="B54:F54"/>
    <mergeCell ref="B55:F55"/>
    <mergeCell ref="B56:F56"/>
    <mergeCell ref="B57:F57"/>
    <mergeCell ref="B58:F58"/>
    <mergeCell ref="B59:F59"/>
    <mergeCell ref="E44:F44"/>
    <mergeCell ref="B78:F78"/>
    <mergeCell ref="B79:F79"/>
    <mergeCell ref="A81:H81"/>
    <mergeCell ref="B38:C38"/>
    <mergeCell ref="E38:F38"/>
    <mergeCell ref="B39:C39"/>
    <mergeCell ref="E39:F39"/>
    <mergeCell ref="B40:C40"/>
    <mergeCell ref="E40:F40"/>
    <mergeCell ref="B41:C41"/>
    <mergeCell ref="B72:F72"/>
    <mergeCell ref="B73:F73"/>
    <mergeCell ref="B74:F74"/>
    <mergeCell ref="B75:F75"/>
    <mergeCell ref="A76:H76"/>
    <mergeCell ref="B77:F77"/>
    <mergeCell ref="B66:C66"/>
    <mergeCell ref="B67:C67"/>
    <mergeCell ref="B68:C68"/>
    <mergeCell ref="B69:C69"/>
    <mergeCell ref="B70:C70"/>
    <mergeCell ref="A71:H71"/>
    <mergeCell ref="A60:H60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H78"/>
  <sheetViews>
    <sheetView topLeftCell="A37" workbookViewId="0">
      <selection activeCell="H28" sqref="H28:H44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182</v>
      </c>
      <c r="F1" t="s">
        <v>129</v>
      </c>
      <c r="G1">
        <v>2865.3</v>
      </c>
    </row>
    <row r="3" spans="1:8" x14ac:dyDescent="0.25">
      <c r="A3" s="21" t="s">
        <v>0</v>
      </c>
      <c r="B3" s="55" t="s">
        <v>1</v>
      </c>
      <c r="C3" s="56"/>
      <c r="D3" s="56"/>
      <c r="E3" s="56"/>
      <c r="F3" s="57"/>
      <c r="G3" s="21" t="s">
        <v>2</v>
      </c>
      <c r="H3" s="21" t="s">
        <v>3</v>
      </c>
    </row>
    <row r="4" spans="1:8" x14ac:dyDescent="0.25">
      <c r="A4" s="22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22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22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22">
        <v>4</v>
      </c>
      <c r="B8" s="47" t="s">
        <v>8</v>
      </c>
      <c r="C8" s="47"/>
      <c r="D8" s="47"/>
      <c r="E8" s="47"/>
      <c r="F8" s="47"/>
      <c r="G8" s="22" t="s">
        <v>9</v>
      </c>
      <c r="H8" s="5">
        <v>13723.86</v>
      </c>
    </row>
    <row r="9" spans="1:8" x14ac:dyDescent="0.25">
      <c r="A9" s="22">
        <v>5</v>
      </c>
      <c r="B9" s="47" t="s">
        <v>10</v>
      </c>
      <c r="C9" s="47"/>
      <c r="D9" s="47"/>
      <c r="E9" s="47"/>
      <c r="F9" s="47"/>
      <c r="G9" s="22" t="s">
        <v>9</v>
      </c>
      <c r="H9" s="5">
        <v>112344.31</v>
      </c>
    </row>
    <row r="10" spans="1:8" x14ac:dyDescent="0.25">
      <c r="A10" s="22">
        <v>6</v>
      </c>
      <c r="B10" s="47" t="s">
        <v>11</v>
      </c>
      <c r="C10" s="47"/>
      <c r="D10" s="47"/>
      <c r="E10" s="47"/>
      <c r="F10" s="47"/>
      <c r="G10" s="22" t="s">
        <v>9</v>
      </c>
      <c r="H10" s="5">
        <v>126068.17</v>
      </c>
    </row>
    <row r="11" spans="1:8" x14ac:dyDescent="0.25">
      <c r="A11" s="22">
        <v>7</v>
      </c>
      <c r="B11" s="47" t="s">
        <v>12</v>
      </c>
      <c r="C11" s="47"/>
      <c r="D11" s="47"/>
      <c r="E11" s="47"/>
      <c r="F11" s="47"/>
      <c r="G11" s="22" t="s">
        <v>9</v>
      </c>
      <c r="H11" s="6">
        <v>858609.6</v>
      </c>
    </row>
    <row r="12" spans="1:8" x14ac:dyDescent="0.25">
      <c r="A12" s="22">
        <v>8</v>
      </c>
      <c r="B12" s="52" t="s">
        <v>13</v>
      </c>
      <c r="C12" s="52"/>
      <c r="D12" s="52"/>
      <c r="E12" s="52"/>
      <c r="F12" s="52"/>
      <c r="G12" s="22" t="s">
        <v>9</v>
      </c>
      <c r="H12" s="6">
        <v>702692.54</v>
      </c>
    </row>
    <row r="13" spans="1:8" x14ac:dyDescent="0.25">
      <c r="A13" s="22">
        <v>9</v>
      </c>
      <c r="B13" s="52" t="s">
        <v>14</v>
      </c>
      <c r="C13" s="52"/>
      <c r="D13" s="52"/>
      <c r="E13" s="52"/>
      <c r="F13" s="52"/>
      <c r="G13" s="22" t="s">
        <v>9</v>
      </c>
      <c r="H13" s="6">
        <v>155917.06</v>
      </c>
    </row>
    <row r="14" spans="1:8" x14ac:dyDescent="0.25">
      <c r="A14" s="22">
        <v>10</v>
      </c>
      <c r="B14" s="52" t="s">
        <v>15</v>
      </c>
      <c r="C14" s="52"/>
      <c r="D14" s="52"/>
      <c r="E14" s="52"/>
      <c r="F14" s="52"/>
      <c r="G14" s="22" t="s">
        <v>9</v>
      </c>
      <c r="H14" s="6">
        <v>0</v>
      </c>
    </row>
    <row r="15" spans="1:8" x14ac:dyDescent="0.25">
      <c r="A15" s="22">
        <v>11</v>
      </c>
      <c r="B15" s="52" t="s">
        <v>16</v>
      </c>
      <c r="C15" s="52"/>
      <c r="D15" s="52"/>
      <c r="E15" s="52"/>
      <c r="F15" s="52"/>
      <c r="G15" s="22" t="s">
        <v>9</v>
      </c>
      <c r="H15" s="6">
        <v>726531.68</v>
      </c>
    </row>
    <row r="16" spans="1:8" x14ac:dyDescent="0.25">
      <c r="A16" s="22">
        <v>12</v>
      </c>
      <c r="B16" s="52" t="s">
        <v>17</v>
      </c>
      <c r="C16" s="52"/>
      <c r="D16" s="52"/>
      <c r="E16" s="52"/>
      <c r="F16" s="52"/>
      <c r="G16" s="22" t="s">
        <v>9</v>
      </c>
      <c r="H16" s="6">
        <v>625551.14</v>
      </c>
    </row>
    <row r="17" spans="1:8" x14ac:dyDescent="0.25">
      <c r="A17" s="22">
        <v>13</v>
      </c>
      <c r="B17" s="52" t="s">
        <v>18</v>
      </c>
      <c r="C17" s="52"/>
      <c r="D17" s="52"/>
      <c r="E17" s="52"/>
      <c r="F17" s="52"/>
      <c r="G17" s="22" t="s">
        <v>9</v>
      </c>
      <c r="H17" s="6">
        <v>0</v>
      </c>
    </row>
    <row r="18" spans="1:8" x14ac:dyDescent="0.25">
      <c r="A18" s="22">
        <v>14</v>
      </c>
      <c r="B18" s="52" t="s">
        <v>19</v>
      </c>
      <c r="C18" s="52"/>
      <c r="D18" s="52"/>
      <c r="E18" s="52"/>
      <c r="F18" s="52"/>
      <c r="G18" s="22" t="s">
        <v>9</v>
      </c>
      <c r="H18" s="6">
        <v>0</v>
      </c>
    </row>
    <row r="19" spans="1:8" x14ac:dyDescent="0.25">
      <c r="A19" s="22">
        <v>15</v>
      </c>
      <c r="B19" s="52" t="s">
        <v>20</v>
      </c>
      <c r="C19" s="52"/>
      <c r="D19" s="52"/>
      <c r="E19" s="52"/>
      <c r="F19" s="52"/>
      <c r="G19" s="22" t="s">
        <v>9</v>
      </c>
      <c r="H19" s="6">
        <v>100980.54</v>
      </c>
    </row>
    <row r="20" spans="1:8" x14ac:dyDescent="0.25">
      <c r="A20" s="22">
        <v>16</v>
      </c>
      <c r="B20" s="52" t="s">
        <v>21</v>
      </c>
      <c r="C20" s="52"/>
      <c r="D20" s="52"/>
      <c r="E20" s="52"/>
      <c r="F20" s="52"/>
      <c r="G20" s="22" t="s">
        <v>9</v>
      </c>
      <c r="H20" s="6">
        <v>0</v>
      </c>
    </row>
    <row r="21" spans="1:8" x14ac:dyDescent="0.25">
      <c r="A21" s="22">
        <v>17</v>
      </c>
      <c r="B21" s="52" t="s">
        <v>22</v>
      </c>
      <c r="C21" s="52"/>
      <c r="D21" s="52"/>
      <c r="E21" s="52"/>
      <c r="F21" s="52"/>
      <c r="G21" s="22" t="s">
        <v>9</v>
      </c>
      <c r="H21" s="6">
        <v>614187.37</v>
      </c>
    </row>
    <row r="22" spans="1:8" x14ac:dyDescent="0.25">
      <c r="A22" s="22">
        <v>18</v>
      </c>
      <c r="B22" s="52" t="s">
        <v>23</v>
      </c>
      <c r="C22" s="52"/>
      <c r="D22" s="52"/>
      <c r="E22" s="52"/>
      <c r="F22" s="52"/>
      <c r="G22" s="22" t="s">
        <v>9</v>
      </c>
      <c r="H22" s="6">
        <v>1411.56</v>
      </c>
    </row>
    <row r="23" spans="1:8" x14ac:dyDescent="0.25">
      <c r="A23" s="22">
        <v>19</v>
      </c>
      <c r="B23" s="52" t="s">
        <v>24</v>
      </c>
      <c r="C23" s="52"/>
      <c r="D23" s="52"/>
      <c r="E23" s="52"/>
      <c r="F23" s="52"/>
      <c r="G23" s="22" t="s">
        <v>9</v>
      </c>
      <c r="H23" s="6">
        <v>244422.25</v>
      </c>
    </row>
    <row r="24" spans="1:8" x14ac:dyDescent="0.25">
      <c r="A24" s="22">
        <v>20</v>
      </c>
      <c r="B24" s="52" t="s">
        <v>25</v>
      </c>
      <c r="C24" s="52"/>
      <c r="D24" s="52"/>
      <c r="E24" s="52"/>
      <c r="F24" s="52"/>
      <c r="G24" s="22" t="s">
        <v>9</v>
      </c>
      <c r="H24" s="6">
        <v>245833.81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226030.15</v>
      </c>
      <c r="E27" s="41" t="s">
        <v>39</v>
      </c>
      <c r="F27" s="41"/>
      <c r="G27" s="8" t="s">
        <v>40</v>
      </c>
      <c r="H27" s="18">
        <f>D27/$G$1/12</f>
        <v>6.5737779057457617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30087.98</v>
      </c>
      <c r="E28" s="41" t="s">
        <v>39</v>
      </c>
      <c r="F28" s="41"/>
      <c r="G28" s="8" t="s">
        <v>40</v>
      </c>
      <c r="H28" s="18">
        <f t="shared" ref="H28:H44" si="0">D28/$G$1/12</f>
        <v>0.87506776486464466</v>
      </c>
    </row>
    <row r="29" spans="1:8" x14ac:dyDescent="0.25">
      <c r="A29" s="12" t="s">
        <v>42</v>
      </c>
      <c r="B29" s="47" t="s">
        <v>37</v>
      </c>
      <c r="C29" s="47"/>
      <c r="D29" s="13">
        <v>19420.14</v>
      </c>
      <c r="E29" s="48" t="s">
        <v>39</v>
      </c>
      <c r="F29" s="48"/>
      <c r="G29" s="15" t="s">
        <v>40</v>
      </c>
      <c r="H29" s="18">
        <f t="shared" si="0"/>
        <v>0.56480822252469198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18910.98</v>
      </c>
      <c r="E30" s="60" t="s">
        <v>39</v>
      </c>
      <c r="F30" s="61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v>42256.32</v>
      </c>
      <c r="E31" s="41" t="s">
        <v>43</v>
      </c>
      <c r="F31" s="41"/>
      <c r="G31" s="15" t="s">
        <v>40</v>
      </c>
      <c r="H31" s="18">
        <f t="shared" si="0"/>
        <v>1.228967298363173</v>
      </c>
    </row>
    <row r="32" spans="1:8" x14ac:dyDescent="0.25">
      <c r="A32" s="12" t="s">
        <v>51</v>
      </c>
      <c r="B32" s="47" t="s">
        <v>47</v>
      </c>
      <c r="C32" s="47"/>
      <c r="D32" s="13">
        <v>73920</v>
      </c>
      <c r="E32" s="48" t="s">
        <v>39</v>
      </c>
      <c r="F32" s="48"/>
      <c r="G32" s="15" t="s">
        <v>40</v>
      </c>
      <c r="H32" s="18">
        <f t="shared" si="0"/>
        <v>2.1498621435800787</v>
      </c>
    </row>
    <row r="33" spans="1:8" ht="59.25" customHeight="1" x14ac:dyDescent="0.25">
      <c r="A33" s="16" t="s">
        <v>53</v>
      </c>
      <c r="B33" s="49" t="s">
        <v>185</v>
      </c>
      <c r="C33" s="50"/>
      <c r="D33" s="17">
        <f>9720+615.63+10084.12</f>
        <v>20419.75</v>
      </c>
      <c r="E33" s="41" t="s">
        <v>56</v>
      </c>
      <c r="F33" s="41"/>
      <c r="G33" s="8" t="s">
        <v>40</v>
      </c>
      <c r="H33" s="18">
        <f t="shared" si="0"/>
        <v>0.59388051280261511</v>
      </c>
    </row>
    <row r="34" spans="1:8" ht="27.75" customHeight="1" x14ac:dyDescent="0.25">
      <c r="A34" s="16" t="s">
        <v>55</v>
      </c>
      <c r="B34" s="40" t="s">
        <v>166</v>
      </c>
      <c r="C34" s="40"/>
      <c r="D34" s="17">
        <v>1212.1199999999999</v>
      </c>
      <c r="E34" s="41" t="s">
        <v>50</v>
      </c>
      <c r="F34" s="41"/>
      <c r="G34" s="8" t="s">
        <v>40</v>
      </c>
      <c r="H34" s="18">
        <f t="shared" si="0"/>
        <v>3.5252853104386972E-2</v>
      </c>
    </row>
    <row r="35" spans="1:8" ht="30" customHeight="1" x14ac:dyDescent="0.25">
      <c r="A35" s="16" t="s">
        <v>57</v>
      </c>
      <c r="B35" s="58" t="s">
        <v>52</v>
      </c>
      <c r="C35" s="59"/>
      <c r="D35" s="17">
        <v>4500</v>
      </c>
      <c r="E35" s="41" t="s">
        <v>50</v>
      </c>
      <c r="F35" s="41"/>
      <c r="G35" s="8" t="s">
        <v>40</v>
      </c>
      <c r="H35" s="18">
        <f t="shared" si="0"/>
        <v>0.13087634802638468</v>
      </c>
    </row>
    <row r="36" spans="1:8" x14ac:dyDescent="0.25">
      <c r="A36" s="12" t="s">
        <v>59</v>
      </c>
      <c r="B36" s="47" t="s">
        <v>167</v>
      </c>
      <c r="C36" s="47"/>
      <c r="D36" s="13">
        <v>4200</v>
      </c>
      <c r="E36" s="48" t="s">
        <v>39</v>
      </c>
      <c r="F36" s="48"/>
      <c r="G36" s="15" t="s">
        <v>40</v>
      </c>
      <c r="H36" s="18">
        <f t="shared" si="0"/>
        <v>0.12215125815795902</v>
      </c>
    </row>
    <row r="37" spans="1:8" ht="29.25" customHeight="1" x14ac:dyDescent="0.25">
      <c r="A37" s="16" t="s">
        <v>60</v>
      </c>
      <c r="B37" s="58" t="s">
        <v>184</v>
      </c>
      <c r="C37" s="59"/>
      <c r="D37" s="17">
        <v>22800</v>
      </c>
      <c r="E37" s="41" t="s">
        <v>39</v>
      </c>
      <c r="F37" s="41"/>
      <c r="G37" s="8" t="s">
        <v>40</v>
      </c>
      <c r="H37" s="18">
        <f t="shared" si="0"/>
        <v>0.66310683000034898</v>
      </c>
    </row>
    <row r="38" spans="1:8" ht="15" customHeight="1" x14ac:dyDescent="0.25">
      <c r="A38" s="16" t="s">
        <v>62</v>
      </c>
      <c r="B38" s="42" t="s">
        <v>169</v>
      </c>
      <c r="C38" s="44"/>
      <c r="D38" s="17">
        <v>307.81</v>
      </c>
      <c r="E38" s="41"/>
      <c r="F38" s="41"/>
      <c r="G38" s="8" t="s">
        <v>40</v>
      </c>
      <c r="H38" s="18">
        <f t="shared" si="0"/>
        <v>8.9522330413336591E-3</v>
      </c>
    </row>
    <row r="39" spans="1:8" ht="15" customHeight="1" x14ac:dyDescent="0.25">
      <c r="A39" s="16" t="s">
        <v>64</v>
      </c>
      <c r="B39" s="42" t="s">
        <v>170</v>
      </c>
      <c r="C39" s="44"/>
      <c r="D39" s="17">
        <v>2359.91</v>
      </c>
      <c r="E39" s="41"/>
      <c r="F39" s="41"/>
      <c r="G39" s="8" t="s">
        <v>40</v>
      </c>
      <c r="H39" s="18">
        <f t="shared" si="0"/>
        <v>6.863475610465454E-2</v>
      </c>
    </row>
    <row r="40" spans="1:8" ht="15" customHeight="1" x14ac:dyDescent="0.25">
      <c r="A40" s="16" t="s">
        <v>118</v>
      </c>
      <c r="B40" s="42" t="s">
        <v>172</v>
      </c>
      <c r="C40" s="44"/>
      <c r="D40" s="17">
        <v>63450.44</v>
      </c>
      <c r="E40" s="41"/>
      <c r="F40" s="41"/>
      <c r="G40" s="8" t="s">
        <v>40</v>
      </c>
      <c r="H40" s="18">
        <f t="shared" si="0"/>
        <v>1.8453693039704975</v>
      </c>
    </row>
    <row r="41" spans="1:8" ht="15" customHeight="1" x14ac:dyDescent="0.25">
      <c r="A41" s="16" t="s">
        <v>119</v>
      </c>
      <c r="B41" s="42" t="s">
        <v>173</v>
      </c>
      <c r="C41" s="44"/>
      <c r="D41" s="17">
        <v>1970.01</v>
      </c>
      <c r="E41" s="41"/>
      <c r="F41" s="41"/>
      <c r="G41" s="8" t="s">
        <v>40</v>
      </c>
      <c r="H41" s="18">
        <f t="shared" si="0"/>
        <v>5.7295047638990682E-2</v>
      </c>
    </row>
    <row r="42" spans="1:8" ht="45" customHeight="1" x14ac:dyDescent="0.25">
      <c r="A42" s="16" t="s">
        <v>146</v>
      </c>
      <c r="B42" s="58" t="s">
        <v>174</v>
      </c>
      <c r="C42" s="59"/>
      <c r="D42" s="17">
        <v>600</v>
      </c>
      <c r="E42" s="41"/>
      <c r="F42" s="41"/>
      <c r="G42" s="8" t="s">
        <v>40</v>
      </c>
      <c r="H42" s="18">
        <f t="shared" si="0"/>
        <v>1.7450179736851288E-2</v>
      </c>
    </row>
    <row r="43" spans="1:8" ht="15" customHeight="1" x14ac:dyDescent="0.25">
      <c r="A43" s="16" t="s">
        <v>175</v>
      </c>
      <c r="B43" s="42" t="s">
        <v>61</v>
      </c>
      <c r="C43" s="44"/>
      <c r="D43" s="17">
        <v>345.09</v>
      </c>
      <c r="E43" s="41"/>
      <c r="F43" s="41"/>
      <c r="G43" s="8" t="s">
        <v>40</v>
      </c>
      <c r="H43" s="18">
        <f t="shared" si="0"/>
        <v>1.0036470875650018E-2</v>
      </c>
    </row>
    <row r="44" spans="1:8" ht="29.25" customHeight="1" x14ac:dyDescent="0.25">
      <c r="A44" s="16" t="s">
        <v>177</v>
      </c>
      <c r="B44" s="58" t="s">
        <v>137</v>
      </c>
      <c r="C44" s="59"/>
      <c r="D44" s="17">
        <v>181.72</v>
      </c>
      <c r="E44" s="41"/>
      <c r="F44" s="41"/>
      <c r="G44" s="8" t="s">
        <v>40</v>
      </c>
      <c r="H44" s="18">
        <f t="shared" si="0"/>
        <v>5.2850777696343597E-3</v>
      </c>
    </row>
    <row r="45" spans="1:8" x14ac:dyDescent="0.25">
      <c r="A45" s="45" t="s">
        <v>67</v>
      </c>
      <c r="B45" s="45"/>
      <c r="C45" s="45"/>
      <c r="D45" s="45"/>
      <c r="E45" s="45"/>
      <c r="F45" s="45"/>
      <c r="G45" s="45"/>
      <c r="H45" s="45"/>
    </row>
    <row r="46" spans="1:8" x14ac:dyDescent="0.25">
      <c r="A46" s="12" t="s">
        <v>70</v>
      </c>
      <c r="B46" s="42" t="s">
        <v>68</v>
      </c>
      <c r="C46" s="43"/>
      <c r="D46" s="43"/>
      <c r="E46" s="43"/>
      <c r="F46" s="44"/>
      <c r="G46" s="15" t="s">
        <v>69</v>
      </c>
      <c r="H46" s="6">
        <f>D46/2734.06</f>
        <v>0</v>
      </c>
    </row>
    <row r="47" spans="1:8" x14ac:dyDescent="0.25">
      <c r="A47" s="12" t="s">
        <v>71</v>
      </c>
      <c r="B47" s="42" t="s">
        <v>72</v>
      </c>
      <c r="C47" s="43"/>
      <c r="D47" s="43"/>
      <c r="E47" s="43"/>
      <c r="F47" s="44"/>
      <c r="G47" s="15" t="s">
        <v>69</v>
      </c>
      <c r="H47" s="6">
        <f>D47/2734.06</f>
        <v>0</v>
      </c>
    </row>
    <row r="48" spans="1:8" x14ac:dyDescent="0.25">
      <c r="A48" s="12" t="s">
        <v>73</v>
      </c>
      <c r="B48" s="42" t="s">
        <v>74</v>
      </c>
      <c r="C48" s="43"/>
      <c r="D48" s="43"/>
      <c r="E48" s="43"/>
      <c r="F48" s="44"/>
      <c r="G48" s="15" t="s">
        <v>69</v>
      </c>
      <c r="H48" s="6">
        <f>D48/2734.06</f>
        <v>0</v>
      </c>
    </row>
    <row r="49" spans="1:8" x14ac:dyDescent="0.25">
      <c r="A49" s="12" t="s">
        <v>75</v>
      </c>
      <c r="B49" s="42" t="s">
        <v>76</v>
      </c>
      <c r="C49" s="43"/>
      <c r="D49" s="43"/>
      <c r="E49" s="43"/>
      <c r="F49" s="44"/>
      <c r="G49" s="15" t="s">
        <v>9</v>
      </c>
      <c r="H49" s="6">
        <f>D49/2734.06</f>
        <v>0</v>
      </c>
    </row>
    <row r="50" spans="1:8" x14ac:dyDescent="0.25">
      <c r="A50" s="45" t="s">
        <v>77</v>
      </c>
      <c r="B50" s="45"/>
      <c r="C50" s="45"/>
      <c r="D50" s="45"/>
      <c r="E50" s="45"/>
      <c r="F50" s="45"/>
      <c r="G50" s="45"/>
      <c r="H50" s="45"/>
    </row>
    <row r="51" spans="1:8" x14ac:dyDescent="0.25">
      <c r="A51" s="12" t="s">
        <v>78</v>
      </c>
      <c r="B51" s="42" t="s">
        <v>8</v>
      </c>
      <c r="C51" s="43"/>
      <c r="D51" s="43"/>
      <c r="E51" s="43"/>
      <c r="F51" s="44"/>
      <c r="G51" s="15" t="s">
        <v>9</v>
      </c>
      <c r="H51" s="6">
        <v>85230.89</v>
      </c>
    </row>
    <row r="52" spans="1:8" x14ac:dyDescent="0.25">
      <c r="A52" s="12" t="s">
        <v>79</v>
      </c>
      <c r="B52" s="42" t="s">
        <v>10</v>
      </c>
      <c r="C52" s="43"/>
      <c r="D52" s="43"/>
      <c r="E52" s="43"/>
      <c r="F52" s="44"/>
      <c r="G52" s="15" t="s">
        <v>9</v>
      </c>
      <c r="H52" s="6">
        <v>-16403</v>
      </c>
    </row>
    <row r="53" spans="1:8" x14ac:dyDescent="0.25">
      <c r="A53" s="12" t="s">
        <v>80</v>
      </c>
      <c r="B53" s="42" t="s">
        <v>11</v>
      </c>
      <c r="C53" s="43"/>
      <c r="D53" s="43"/>
      <c r="E53" s="43"/>
      <c r="F53" s="44"/>
      <c r="G53" s="15" t="s">
        <v>9</v>
      </c>
      <c r="H53" s="6">
        <v>68827.89</v>
      </c>
    </row>
    <row r="54" spans="1:8" x14ac:dyDescent="0.25">
      <c r="A54" s="12" t="s">
        <v>81</v>
      </c>
      <c r="B54" s="42" t="s">
        <v>23</v>
      </c>
      <c r="C54" s="43"/>
      <c r="D54" s="43"/>
      <c r="E54" s="43"/>
      <c r="F54" s="44"/>
      <c r="G54" s="15" t="s">
        <v>9</v>
      </c>
      <c r="H54" s="6">
        <v>25716.62</v>
      </c>
    </row>
    <row r="55" spans="1:8" x14ac:dyDescent="0.25">
      <c r="A55" s="12" t="s">
        <v>82</v>
      </c>
      <c r="B55" s="42" t="s">
        <v>24</v>
      </c>
      <c r="C55" s="43"/>
      <c r="D55" s="43"/>
      <c r="E55" s="43"/>
      <c r="F55" s="44"/>
      <c r="G55" s="15" t="s">
        <v>9</v>
      </c>
      <c r="H55" s="6">
        <v>70723.37</v>
      </c>
    </row>
    <row r="56" spans="1:8" x14ac:dyDescent="0.25">
      <c r="A56" s="12" t="s">
        <v>83</v>
      </c>
      <c r="B56" s="42" t="s">
        <v>25</v>
      </c>
      <c r="C56" s="43"/>
      <c r="D56" s="43"/>
      <c r="E56" s="43"/>
      <c r="F56" s="44"/>
      <c r="G56" s="15" t="s">
        <v>9</v>
      </c>
      <c r="H56" s="6">
        <v>96439.99</v>
      </c>
    </row>
    <row r="57" spans="1:8" x14ac:dyDescent="0.25">
      <c r="A57" s="45" t="s">
        <v>84</v>
      </c>
      <c r="B57" s="45"/>
      <c r="C57" s="45"/>
      <c r="D57" s="45"/>
      <c r="E57" s="45"/>
      <c r="F57" s="45"/>
      <c r="G57" s="45"/>
      <c r="H57" s="45"/>
    </row>
    <row r="58" spans="1:8" ht="33.75" customHeight="1" x14ac:dyDescent="0.25">
      <c r="A58" s="23">
        <v>32</v>
      </c>
      <c r="B58" s="46" t="s">
        <v>85</v>
      </c>
      <c r="C58" s="46"/>
      <c r="D58" s="23" t="s">
        <v>32</v>
      </c>
      <c r="E58" s="23" t="s">
        <v>86</v>
      </c>
      <c r="F58" s="23" t="s">
        <v>87</v>
      </c>
      <c r="G58" s="23" t="s">
        <v>88</v>
      </c>
      <c r="H58" s="23" t="s">
        <v>89</v>
      </c>
    </row>
    <row r="59" spans="1:8" x14ac:dyDescent="0.25">
      <c r="A59" s="22">
        <v>33</v>
      </c>
      <c r="B59" s="47" t="s">
        <v>32</v>
      </c>
      <c r="C59" s="47"/>
      <c r="D59" s="22" t="s">
        <v>90</v>
      </c>
      <c r="E59" s="22" t="s">
        <v>91</v>
      </c>
      <c r="F59" s="22" t="s">
        <v>92</v>
      </c>
      <c r="G59" s="22" t="s">
        <v>92</v>
      </c>
      <c r="H59" s="22" t="s">
        <v>92</v>
      </c>
    </row>
    <row r="60" spans="1:8" x14ac:dyDescent="0.25">
      <c r="A60" s="22">
        <v>34</v>
      </c>
      <c r="B60" s="47" t="s">
        <v>94</v>
      </c>
      <c r="C60" s="47"/>
      <c r="D60" s="22" t="s">
        <v>93</v>
      </c>
      <c r="E60" s="13">
        <v>411.29</v>
      </c>
      <c r="F60" s="13">
        <v>155.80000000000001</v>
      </c>
      <c r="G60" s="13">
        <v>5703.31</v>
      </c>
      <c r="H60" s="13">
        <v>5594.86</v>
      </c>
    </row>
    <row r="61" spans="1:8" x14ac:dyDescent="0.25">
      <c r="A61" s="22">
        <v>35</v>
      </c>
      <c r="B61" s="47" t="s">
        <v>95</v>
      </c>
      <c r="C61" s="47"/>
      <c r="D61" s="22" t="s">
        <v>9</v>
      </c>
      <c r="E61" s="13">
        <v>422807.58</v>
      </c>
      <c r="F61" s="13">
        <v>132290.68</v>
      </c>
      <c r="G61" s="13">
        <v>54649.23</v>
      </c>
      <c r="H61" s="13">
        <v>56904.93</v>
      </c>
    </row>
    <row r="62" spans="1:8" x14ac:dyDescent="0.25">
      <c r="A62" s="22">
        <v>36</v>
      </c>
      <c r="B62" s="47" t="s">
        <v>96</v>
      </c>
      <c r="C62" s="47"/>
      <c r="D62" s="22" t="s">
        <v>9</v>
      </c>
      <c r="E62" s="13">
        <v>326819.28999999998</v>
      </c>
      <c r="F62" s="13">
        <v>134010.09</v>
      </c>
      <c r="G62" s="13">
        <v>61434.09</v>
      </c>
      <c r="H62" s="13">
        <v>57262.58</v>
      </c>
    </row>
    <row r="63" spans="1:8" x14ac:dyDescent="0.25">
      <c r="A63" s="22">
        <v>37</v>
      </c>
      <c r="B63" s="47" t="s">
        <v>97</v>
      </c>
      <c r="C63" s="47"/>
      <c r="D63" s="22" t="s">
        <v>9</v>
      </c>
      <c r="E63" s="13">
        <v>95988.29</v>
      </c>
      <c r="F63" s="13">
        <v>-1719.41</v>
      </c>
      <c r="G63" s="13">
        <v>-6784.86</v>
      </c>
      <c r="H63" s="13">
        <v>-357.65</v>
      </c>
    </row>
    <row r="64" spans="1:8" ht="48" customHeight="1" x14ac:dyDescent="0.25">
      <c r="A64" s="20">
        <v>38</v>
      </c>
      <c r="B64" s="46" t="s">
        <v>98</v>
      </c>
      <c r="C64" s="46"/>
      <c r="D64" s="20" t="s">
        <v>9</v>
      </c>
      <c r="E64" s="17">
        <v>524030.39</v>
      </c>
      <c r="F64" s="17">
        <v>339.46</v>
      </c>
      <c r="G64" s="17">
        <v>201451.04</v>
      </c>
      <c r="H64" s="17">
        <v>195936.41</v>
      </c>
    </row>
    <row r="65" spans="1:8" ht="48" customHeight="1" x14ac:dyDescent="0.25">
      <c r="A65" s="20">
        <v>39</v>
      </c>
      <c r="B65" s="46" t="s">
        <v>99</v>
      </c>
      <c r="C65" s="46"/>
      <c r="D65" s="20" t="s">
        <v>9</v>
      </c>
      <c r="E65" s="17">
        <v>326819.28999999998</v>
      </c>
      <c r="F65" s="17">
        <v>134010.09</v>
      </c>
      <c r="G65" s="17">
        <v>61434.09</v>
      </c>
      <c r="H65" s="17">
        <v>57262.58</v>
      </c>
    </row>
    <row r="66" spans="1:8" ht="48" customHeight="1" x14ac:dyDescent="0.25">
      <c r="A66" s="20">
        <v>40</v>
      </c>
      <c r="B66" s="46" t="s">
        <v>100</v>
      </c>
      <c r="C66" s="46"/>
      <c r="D66" s="20" t="s">
        <v>9</v>
      </c>
      <c r="E66" s="17">
        <v>197211.1</v>
      </c>
      <c r="F66" s="17">
        <v>-133670.63</v>
      </c>
      <c r="G66" s="17">
        <v>140016.95000000001</v>
      </c>
      <c r="H66" s="17">
        <v>138673.82999999999</v>
      </c>
    </row>
    <row r="67" spans="1:8" ht="48" customHeight="1" x14ac:dyDescent="0.25">
      <c r="A67" s="20">
        <v>41</v>
      </c>
      <c r="B67" s="46" t="s">
        <v>101</v>
      </c>
      <c r="C67" s="46"/>
      <c r="D67" s="20" t="s">
        <v>9</v>
      </c>
      <c r="E67" s="17">
        <v>0</v>
      </c>
      <c r="F67" s="17">
        <v>0</v>
      </c>
      <c r="G67" s="17">
        <v>0</v>
      </c>
      <c r="H67" s="17">
        <v>0</v>
      </c>
    </row>
    <row r="68" spans="1:8" x14ac:dyDescent="0.25">
      <c r="A68" s="45" t="s">
        <v>102</v>
      </c>
      <c r="B68" s="45"/>
      <c r="C68" s="45"/>
      <c r="D68" s="45"/>
      <c r="E68" s="45"/>
      <c r="F68" s="45"/>
      <c r="G68" s="45"/>
      <c r="H68" s="45"/>
    </row>
    <row r="69" spans="1:8" x14ac:dyDescent="0.25">
      <c r="A69" s="12" t="s">
        <v>103</v>
      </c>
      <c r="B69" s="42" t="s">
        <v>68</v>
      </c>
      <c r="C69" s="43"/>
      <c r="D69" s="43"/>
      <c r="E69" s="43"/>
      <c r="F69" s="44"/>
      <c r="G69" s="15" t="s">
        <v>69</v>
      </c>
      <c r="H69" s="6">
        <f>D69/2734.06</f>
        <v>0</v>
      </c>
    </row>
    <row r="70" spans="1:8" x14ac:dyDescent="0.25">
      <c r="A70" s="12" t="s">
        <v>104</v>
      </c>
      <c r="B70" s="42" t="s">
        <v>72</v>
      </c>
      <c r="C70" s="43"/>
      <c r="D70" s="43"/>
      <c r="E70" s="43"/>
      <c r="F70" s="44"/>
      <c r="G70" s="15" t="s">
        <v>69</v>
      </c>
      <c r="H70" s="6">
        <f>D70/2734.06</f>
        <v>0</v>
      </c>
    </row>
    <row r="71" spans="1:8" x14ac:dyDescent="0.25">
      <c r="A71" s="12" t="s">
        <v>105</v>
      </c>
      <c r="B71" s="42" t="s">
        <v>74</v>
      </c>
      <c r="C71" s="43"/>
      <c r="D71" s="43"/>
      <c r="E71" s="43"/>
      <c r="F71" s="44"/>
      <c r="G71" s="15" t="s">
        <v>69</v>
      </c>
      <c r="H71" s="6">
        <f>D71/2734.06</f>
        <v>0</v>
      </c>
    </row>
    <row r="72" spans="1:8" x14ac:dyDescent="0.25">
      <c r="A72" s="12" t="s">
        <v>106</v>
      </c>
      <c r="B72" s="42" t="s">
        <v>76</v>
      </c>
      <c r="C72" s="43"/>
      <c r="D72" s="43"/>
      <c r="E72" s="43"/>
      <c r="F72" s="44"/>
      <c r="G72" s="15" t="s">
        <v>9</v>
      </c>
      <c r="H72" s="6">
        <f>D72/2734.06</f>
        <v>0</v>
      </c>
    </row>
    <row r="73" spans="1:8" x14ac:dyDescent="0.25">
      <c r="A73" s="45" t="s">
        <v>107</v>
      </c>
      <c r="B73" s="45"/>
      <c r="C73" s="45"/>
      <c r="D73" s="45"/>
      <c r="E73" s="45"/>
      <c r="F73" s="45"/>
      <c r="G73" s="45"/>
      <c r="H73" s="45"/>
    </row>
    <row r="74" spans="1:8" x14ac:dyDescent="0.25">
      <c r="A74" s="12" t="s">
        <v>108</v>
      </c>
      <c r="B74" s="42" t="s">
        <v>111</v>
      </c>
      <c r="C74" s="43"/>
      <c r="D74" s="43"/>
      <c r="E74" s="43"/>
      <c r="F74" s="44"/>
      <c r="G74" s="15" t="s">
        <v>69</v>
      </c>
      <c r="H74" s="6">
        <f>D74/2734.06</f>
        <v>0</v>
      </c>
    </row>
    <row r="75" spans="1:8" x14ac:dyDescent="0.25">
      <c r="A75" s="12" t="s">
        <v>109</v>
      </c>
      <c r="B75" s="42" t="s">
        <v>112</v>
      </c>
      <c r="C75" s="43"/>
      <c r="D75" s="43"/>
      <c r="E75" s="43"/>
      <c r="F75" s="44"/>
      <c r="G75" s="15" t="s">
        <v>69</v>
      </c>
      <c r="H75" s="6">
        <f>D75/2734.06</f>
        <v>0</v>
      </c>
    </row>
    <row r="76" spans="1:8" x14ac:dyDescent="0.25">
      <c r="A76" s="12" t="s">
        <v>110</v>
      </c>
      <c r="B76" s="42" t="s">
        <v>113</v>
      </c>
      <c r="C76" s="43"/>
      <c r="D76" s="43"/>
      <c r="E76" s="43"/>
      <c r="F76" s="44"/>
      <c r="G76" s="15" t="s">
        <v>9</v>
      </c>
      <c r="H76" s="6">
        <f>D76/2734.06</f>
        <v>0</v>
      </c>
    </row>
    <row r="78" spans="1:8" ht="58.5" customHeight="1" x14ac:dyDescent="0.25">
      <c r="A78" s="39" t="s">
        <v>114</v>
      </c>
      <c r="B78" s="39"/>
      <c r="C78" s="39"/>
      <c r="D78" s="39"/>
      <c r="E78" s="39"/>
      <c r="F78" s="39"/>
      <c r="G78" s="39"/>
      <c r="H78" s="39"/>
    </row>
  </sheetData>
  <mergeCells count="95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9:C39"/>
    <mergeCell ref="E39:F39"/>
    <mergeCell ref="B40:C40"/>
    <mergeCell ref="E40:F40"/>
    <mergeCell ref="B35:C35"/>
    <mergeCell ref="E35:F35"/>
    <mergeCell ref="B36:C36"/>
    <mergeCell ref="E36:F36"/>
    <mergeCell ref="B38:C38"/>
    <mergeCell ref="E38:F38"/>
    <mergeCell ref="B44:C44"/>
    <mergeCell ref="E44:F44"/>
    <mergeCell ref="B41:C41"/>
    <mergeCell ref="E41:F41"/>
    <mergeCell ref="B42:C42"/>
    <mergeCell ref="E42:F42"/>
    <mergeCell ref="B43:C43"/>
    <mergeCell ref="E43:F43"/>
    <mergeCell ref="B56:F56"/>
    <mergeCell ref="A45:H45"/>
    <mergeCell ref="B46:F46"/>
    <mergeCell ref="B47:F47"/>
    <mergeCell ref="B48:F48"/>
    <mergeCell ref="B49:F49"/>
    <mergeCell ref="A50:H50"/>
    <mergeCell ref="B51:F51"/>
    <mergeCell ref="B52:F52"/>
    <mergeCell ref="B53:F53"/>
    <mergeCell ref="B54:F54"/>
    <mergeCell ref="B55:F55"/>
    <mergeCell ref="A68:H68"/>
    <mergeCell ref="A57:H57"/>
    <mergeCell ref="B58:C58"/>
    <mergeCell ref="B59:C59"/>
    <mergeCell ref="B60:C60"/>
    <mergeCell ref="B61:C61"/>
    <mergeCell ref="B62:C62"/>
    <mergeCell ref="B75:F75"/>
    <mergeCell ref="B76:F76"/>
    <mergeCell ref="A78:H78"/>
    <mergeCell ref="B37:C37"/>
    <mergeCell ref="E37:F37"/>
    <mergeCell ref="B69:F69"/>
    <mergeCell ref="B70:F70"/>
    <mergeCell ref="B71:F71"/>
    <mergeCell ref="B72:F72"/>
    <mergeCell ref="A73:H73"/>
    <mergeCell ref="B74:F74"/>
    <mergeCell ref="B63:C63"/>
    <mergeCell ref="B64:C64"/>
    <mergeCell ref="B65:C65"/>
    <mergeCell ref="B66:C66"/>
    <mergeCell ref="B67:C6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H78"/>
  <sheetViews>
    <sheetView topLeftCell="A22" workbookViewId="0">
      <selection activeCell="H28" sqref="H28:H44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187</v>
      </c>
      <c r="F1" t="s">
        <v>129</v>
      </c>
      <c r="G1">
        <v>4681</v>
      </c>
    </row>
    <row r="3" spans="1:8" x14ac:dyDescent="0.25">
      <c r="A3" s="21" t="s">
        <v>0</v>
      </c>
      <c r="B3" s="55" t="s">
        <v>1</v>
      </c>
      <c r="C3" s="56"/>
      <c r="D3" s="56"/>
      <c r="E3" s="56"/>
      <c r="F3" s="57"/>
      <c r="G3" s="21" t="s">
        <v>2</v>
      </c>
      <c r="H3" s="21" t="s">
        <v>3</v>
      </c>
    </row>
    <row r="4" spans="1:8" x14ac:dyDescent="0.25">
      <c r="A4" s="22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22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22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22">
        <v>4</v>
      </c>
      <c r="B8" s="47" t="s">
        <v>8</v>
      </c>
      <c r="C8" s="47"/>
      <c r="D8" s="47"/>
      <c r="E8" s="47"/>
      <c r="F8" s="47"/>
      <c r="G8" s="22" t="s">
        <v>9</v>
      </c>
      <c r="H8" s="5">
        <v>38945.410000000003</v>
      </c>
    </row>
    <row r="9" spans="1:8" x14ac:dyDescent="0.25">
      <c r="A9" s="22">
        <v>5</v>
      </c>
      <c r="B9" s="47" t="s">
        <v>10</v>
      </c>
      <c r="C9" s="47"/>
      <c r="D9" s="47"/>
      <c r="E9" s="47"/>
      <c r="F9" s="47"/>
      <c r="G9" s="22" t="s">
        <v>9</v>
      </c>
      <c r="H9" s="5">
        <v>179383.59</v>
      </c>
    </row>
    <row r="10" spans="1:8" x14ac:dyDescent="0.25">
      <c r="A10" s="22">
        <v>6</v>
      </c>
      <c r="B10" s="47" t="s">
        <v>11</v>
      </c>
      <c r="C10" s="47"/>
      <c r="D10" s="47"/>
      <c r="E10" s="47"/>
      <c r="F10" s="47"/>
      <c r="G10" s="22" t="s">
        <v>9</v>
      </c>
      <c r="H10" s="5">
        <v>218329</v>
      </c>
    </row>
    <row r="11" spans="1:8" x14ac:dyDescent="0.25">
      <c r="A11" s="22">
        <v>7</v>
      </c>
      <c r="B11" s="47" t="s">
        <v>12</v>
      </c>
      <c r="C11" s="47"/>
      <c r="D11" s="47"/>
      <c r="E11" s="47"/>
      <c r="F11" s="47"/>
      <c r="G11" s="22" t="s">
        <v>9</v>
      </c>
      <c r="H11" s="6">
        <v>1344826.16</v>
      </c>
    </row>
    <row r="12" spans="1:8" x14ac:dyDescent="0.25">
      <c r="A12" s="22">
        <v>8</v>
      </c>
      <c r="B12" s="52" t="s">
        <v>13</v>
      </c>
      <c r="C12" s="52"/>
      <c r="D12" s="52"/>
      <c r="E12" s="52"/>
      <c r="F12" s="52"/>
      <c r="G12" s="22" t="s">
        <v>9</v>
      </c>
      <c r="H12" s="6">
        <v>1114606.6599999999</v>
      </c>
    </row>
    <row r="13" spans="1:8" x14ac:dyDescent="0.25">
      <c r="A13" s="22">
        <v>9</v>
      </c>
      <c r="B13" s="52" t="s">
        <v>14</v>
      </c>
      <c r="C13" s="52"/>
      <c r="D13" s="52"/>
      <c r="E13" s="52"/>
      <c r="F13" s="52"/>
      <c r="G13" s="22" t="s">
        <v>9</v>
      </c>
      <c r="H13" s="6">
        <v>230219.5</v>
      </c>
    </row>
    <row r="14" spans="1:8" x14ac:dyDescent="0.25">
      <c r="A14" s="22">
        <v>10</v>
      </c>
      <c r="B14" s="52" t="s">
        <v>15</v>
      </c>
      <c r="C14" s="52"/>
      <c r="D14" s="52"/>
      <c r="E14" s="52"/>
      <c r="F14" s="52"/>
      <c r="G14" s="22" t="s">
        <v>9</v>
      </c>
      <c r="H14" s="6">
        <v>0</v>
      </c>
    </row>
    <row r="15" spans="1:8" x14ac:dyDescent="0.25">
      <c r="A15" s="22">
        <v>11</v>
      </c>
      <c r="B15" s="52" t="s">
        <v>16</v>
      </c>
      <c r="C15" s="52"/>
      <c r="D15" s="52"/>
      <c r="E15" s="52"/>
      <c r="F15" s="52"/>
      <c r="G15" s="22" t="s">
        <v>9</v>
      </c>
      <c r="H15" s="6">
        <v>1226035.17</v>
      </c>
    </row>
    <row r="16" spans="1:8" x14ac:dyDescent="0.25">
      <c r="A16" s="22">
        <v>12</v>
      </c>
      <c r="B16" s="52" t="s">
        <v>17</v>
      </c>
      <c r="C16" s="52"/>
      <c r="D16" s="52"/>
      <c r="E16" s="52"/>
      <c r="F16" s="52"/>
      <c r="G16" s="22" t="s">
        <v>9</v>
      </c>
      <c r="H16" s="6">
        <v>1216114.81</v>
      </c>
    </row>
    <row r="17" spans="1:8" x14ac:dyDescent="0.25">
      <c r="A17" s="22">
        <v>13</v>
      </c>
      <c r="B17" s="52" t="s">
        <v>18</v>
      </c>
      <c r="C17" s="52"/>
      <c r="D17" s="52"/>
      <c r="E17" s="52"/>
      <c r="F17" s="52"/>
      <c r="G17" s="22" t="s">
        <v>9</v>
      </c>
      <c r="H17" s="6">
        <v>0</v>
      </c>
    </row>
    <row r="18" spans="1:8" x14ac:dyDescent="0.25">
      <c r="A18" s="22">
        <v>14</v>
      </c>
      <c r="B18" s="52" t="s">
        <v>19</v>
      </c>
      <c r="C18" s="52"/>
      <c r="D18" s="52"/>
      <c r="E18" s="52"/>
      <c r="F18" s="52"/>
      <c r="G18" s="22" t="s">
        <v>9</v>
      </c>
      <c r="H18" s="6">
        <v>0</v>
      </c>
    </row>
    <row r="19" spans="1:8" x14ac:dyDescent="0.25">
      <c r="A19" s="22">
        <v>15</v>
      </c>
      <c r="B19" s="52" t="s">
        <v>20</v>
      </c>
      <c r="C19" s="52"/>
      <c r="D19" s="52"/>
      <c r="E19" s="52"/>
      <c r="F19" s="52"/>
      <c r="G19" s="22" t="s">
        <v>9</v>
      </c>
      <c r="H19" s="6">
        <v>9920.36</v>
      </c>
    </row>
    <row r="20" spans="1:8" x14ac:dyDescent="0.25">
      <c r="A20" s="22">
        <v>16</v>
      </c>
      <c r="B20" s="52" t="s">
        <v>21</v>
      </c>
      <c r="C20" s="52"/>
      <c r="D20" s="52"/>
      <c r="E20" s="52"/>
      <c r="F20" s="52"/>
      <c r="G20" s="22" t="s">
        <v>9</v>
      </c>
      <c r="H20" s="6">
        <v>0</v>
      </c>
    </row>
    <row r="21" spans="1:8" x14ac:dyDescent="0.25">
      <c r="A21" s="22">
        <v>17</v>
      </c>
      <c r="B21" s="52" t="s">
        <v>22</v>
      </c>
      <c r="C21" s="52"/>
      <c r="D21" s="52"/>
      <c r="E21" s="52"/>
      <c r="F21" s="52"/>
      <c r="G21" s="22" t="s">
        <v>9</v>
      </c>
      <c r="H21" s="6">
        <v>1046651.58</v>
      </c>
    </row>
    <row r="22" spans="1:8" x14ac:dyDescent="0.25">
      <c r="A22" s="22">
        <v>18</v>
      </c>
      <c r="B22" s="52" t="s">
        <v>23</v>
      </c>
      <c r="C22" s="52"/>
      <c r="D22" s="52"/>
      <c r="E22" s="52"/>
      <c r="F22" s="52"/>
      <c r="G22" s="22" t="s">
        <v>9</v>
      </c>
      <c r="H22" s="6">
        <v>33076.57</v>
      </c>
    </row>
    <row r="23" spans="1:8" x14ac:dyDescent="0.25">
      <c r="A23" s="22">
        <v>19</v>
      </c>
      <c r="B23" s="52" t="s">
        <v>24</v>
      </c>
      <c r="C23" s="52"/>
      <c r="D23" s="52"/>
      <c r="E23" s="52"/>
      <c r="F23" s="52"/>
      <c r="G23" s="22" t="s">
        <v>9</v>
      </c>
      <c r="H23" s="6">
        <v>298174.63</v>
      </c>
    </row>
    <row r="24" spans="1:8" x14ac:dyDescent="0.25">
      <c r="A24" s="22">
        <v>20</v>
      </c>
      <c r="B24" s="52" t="s">
        <v>25</v>
      </c>
      <c r="C24" s="52"/>
      <c r="D24" s="52"/>
      <c r="E24" s="52"/>
      <c r="F24" s="52"/>
      <c r="G24" s="22" t="s">
        <v>9</v>
      </c>
      <c r="H24" s="6">
        <v>331251.20000000001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504616.04</v>
      </c>
      <c r="E27" s="41" t="s">
        <v>39</v>
      </c>
      <c r="F27" s="41"/>
      <c r="G27" s="8" t="s">
        <v>40</v>
      </c>
      <c r="H27" s="18">
        <f>D27/$G$1/12</f>
        <v>8.9834088157801038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42756.66</v>
      </c>
      <c r="E28" s="41" t="s">
        <v>39</v>
      </c>
      <c r="F28" s="41"/>
      <c r="G28" s="8" t="s">
        <v>40</v>
      </c>
      <c r="H28" s="18">
        <f t="shared" ref="H28:H44" si="0">D28/$G$1/12</f>
        <v>0.76117389446699424</v>
      </c>
    </row>
    <row r="29" spans="1:8" x14ac:dyDescent="0.25">
      <c r="A29" s="12" t="s">
        <v>42</v>
      </c>
      <c r="B29" s="47" t="s">
        <v>37</v>
      </c>
      <c r="C29" s="47"/>
      <c r="D29" s="13">
        <v>20651.04</v>
      </c>
      <c r="E29" s="48" t="s">
        <v>39</v>
      </c>
      <c r="F29" s="48"/>
      <c r="G29" s="15" t="s">
        <v>40</v>
      </c>
      <c r="H29" s="18">
        <f t="shared" si="0"/>
        <v>0.36763939329203166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30894.6</v>
      </c>
      <c r="E30" s="60" t="s">
        <v>39</v>
      </c>
      <c r="F30" s="61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f>22273.05+56350</f>
        <v>78623.05</v>
      </c>
      <c r="E31" s="41" t="s">
        <v>43</v>
      </c>
      <c r="F31" s="41"/>
      <c r="G31" s="15" t="s">
        <v>40</v>
      </c>
      <c r="H31" s="18">
        <f t="shared" si="0"/>
        <v>1.3996840062664673</v>
      </c>
    </row>
    <row r="32" spans="1:8" ht="15.75" customHeight="1" x14ac:dyDescent="0.25">
      <c r="A32" s="16" t="s">
        <v>51</v>
      </c>
      <c r="B32" s="40" t="s">
        <v>47</v>
      </c>
      <c r="C32" s="40"/>
      <c r="D32" s="17">
        <v>147840</v>
      </c>
      <c r="E32" s="41" t="s">
        <v>39</v>
      </c>
      <c r="F32" s="41"/>
      <c r="G32" s="15" t="s">
        <v>40</v>
      </c>
      <c r="H32" s="18">
        <f t="shared" si="0"/>
        <v>2.6319162572099981</v>
      </c>
    </row>
    <row r="33" spans="1:8" ht="30" customHeight="1" x14ac:dyDescent="0.25">
      <c r="A33" s="16" t="s">
        <v>53</v>
      </c>
      <c r="B33" s="49" t="s">
        <v>49</v>
      </c>
      <c r="C33" s="50"/>
      <c r="D33" s="17">
        <v>2424.2399999999998</v>
      </c>
      <c r="E33" s="41" t="s">
        <v>50</v>
      </c>
      <c r="F33" s="41"/>
      <c r="G33" s="8" t="s">
        <v>40</v>
      </c>
      <c r="H33" s="18">
        <f t="shared" si="0"/>
        <v>4.3157444990386672E-2</v>
      </c>
    </row>
    <row r="34" spans="1:8" ht="29.25" customHeight="1" x14ac:dyDescent="0.25">
      <c r="A34" s="16" t="s">
        <v>55</v>
      </c>
      <c r="B34" s="49" t="s">
        <v>52</v>
      </c>
      <c r="C34" s="50"/>
      <c r="D34" s="17">
        <v>9000</v>
      </c>
      <c r="E34" s="41" t="s">
        <v>50</v>
      </c>
      <c r="F34" s="41"/>
      <c r="G34" s="8" t="s">
        <v>40</v>
      </c>
      <c r="H34" s="18">
        <f t="shared" si="0"/>
        <v>0.16022217474898526</v>
      </c>
    </row>
    <row r="35" spans="1:8" x14ac:dyDescent="0.25">
      <c r="A35" s="12" t="s">
        <v>57</v>
      </c>
      <c r="B35" s="47" t="s">
        <v>135</v>
      </c>
      <c r="C35" s="47"/>
      <c r="D35" s="13">
        <v>32928</v>
      </c>
      <c r="E35" s="48" t="s">
        <v>39</v>
      </c>
      <c r="F35" s="48"/>
      <c r="G35" s="15" t="s">
        <v>40</v>
      </c>
      <c r="H35" s="18">
        <f t="shared" si="0"/>
        <v>0.58619953001495406</v>
      </c>
    </row>
    <row r="36" spans="1:8" x14ac:dyDescent="0.25">
      <c r="A36" s="12" t="s">
        <v>59</v>
      </c>
      <c r="B36" s="47" t="s">
        <v>54</v>
      </c>
      <c r="C36" s="47"/>
      <c r="D36" s="13">
        <v>3000</v>
      </c>
      <c r="E36" s="48" t="s">
        <v>39</v>
      </c>
      <c r="F36" s="48"/>
      <c r="G36" s="15" t="s">
        <v>40</v>
      </c>
      <c r="H36" s="18">
        <f t="shared" si="0"/>
        <v>5.3407391582995088E-2</v>
      </c>
    </row>
    <row r="37" spans="1:8" ht="37.5" customHeight="1" x14ac:dyDescent="0.25">
      <c r="A37" s="16" t="s">
        <v>60</v>
      </c>
      <c r="B37" s="49" t="s">
        <v>188</v>
      </c>
      <c r="C37" s="50"/>
      <c r="D37" s="17">
        <f>8250</f>
        <v>8250</v>
      </c>
      <c r="E37" s="41" t="s">
        <v>56</v>
      </c>
      <c r="F37" s="41"/>
      <c r="G37" s="8" t="s">
        <v>40</v>
      </c>
      <c r="H37" s="18">
        <f t="shared" si="0"/>
        <v>0.1468703268532365</v>
      </c>
    </row>
    <row r="38" spans="1:8" ht="42.75" customHeight="1" x14ac:dyDescent="0.25">
      <c r="A38" s="16" t="s">
        <v>62</v>
      </c>
      <c r="B38" s="49" t="s">
        <v>66</v>
      </c>
      <c r="C38" s="50"/>
      <c r="D38" s="17">
        <f>22800+10000</f>
        <v>32800</v>
      </c>
      <c r="E38" s="41" t="s">
        <v>39</v>
      </c>
      <c r="F38" s="41"/>
      <c r="G38" s="8" t="s">
        <v>40</v>
      </c>
      <c r="H38" s="18">
        <f t="shared" si="0"/>
        <v>0.5839208146407463</v>
      </c>
    </row>
    <row r="39" spans="1:8" x14ac:dyDescent="0.25">
      <c r="A39" s="12" t="s">
        <v>64</v>
      </c>
      <c r="B39" s="47" t="s">
        <v>189</v>
      </c>
      <c r="C39" s="47"/>
      <c r="D39" s="13">
        <v>37899</v>
      </c>
      <c r="E39" s="48"/>
      <c r="F39" s="48"/>
      <c r="G39" s="15" t="s">
        <v>40</v>
      </c>
      <c r="H39" s="18">
        <f t="shared" si="0"/>
        <v>0.67469557786797696</v>
      </c>
    </row>
    <row r="40" spans="1:8" x14ac:dyDescent="0.25">
      <c r="A40" s="12" t="s">
        <v>118</v>
      </c>
      <c r="B40" s="47" t="s">
        <v>190</v>
      </c>
      <c r="C40" s="47"/>
      <c r="D40" s="13">
        <v>21124</v>
      </c>
      <c r="E40" s="48"/>
      <c r="F40" s="48"/>
      <c r="G40" s="15" t="s">
        <v>40</v>
      </c>
      <c r="H40" s="18">
        <f t="shared" si="0"/>
        <v>0.37605924659972939</v>
      </c>
    </row>
    <row r="41" spans="1:8" x14ac:dyDescent="0.25">
      <c r="A41" s="12" t="s">
        <v>119</v>
      </c>
      <c r="B41" s="47" t="s">
        <v>61</v>
      </c>
      <c r="C41" s="47"/>
      <c r="D41" s="13">
        <v>345.09</v>
      </c>
      <c r="E41" s="48"/>
      <c r="F41" s="48"/>
      <c r="G41" s="15" t="s">
        <v>40</v>
      </c>
      <c r="H41" s="18">
        <f t="shared" si="0"/>
        <v>6.1434522537919247E-3</v>
      </c>
    </row>
    <row r="42" spans="1:8" ht="27.75" customHeight="1" x14ac:dyDescent="0.25">
      <c r="A42" s="16" t="s">
        <v>146</v>
      </c>
      <c r="B42" s="58" t="s">
        <v>137</v>
      </c>
      <c r="C42" s="59"/>
      <c r="D42" s="17">
        <v>181.72</v>
      </c>
      <c r="E42" s="41"/>
      <c r="F42" s="41"/>
      <c r="G42" s="8" t="s">
        <v>40</v>
      </c>
      <c r="H42" s="18">
        <f t="shared" si="0"/>
        <v>3.2350637328206222E-3</v>
      </c>
    </row>
    <row r="43" spans="1:8" ht="27.75" customHeight="1" x14ac:dyDescent="0.25">
      <c r="A43" s="16" t="s">
        <v>175</v>
      </c>
      <c r="B43" s="58" t="s">
        <v>191</v>
      </c>
      <c r="C43" s="59"/>
      <c r="D43" s="17">
        <v>30605</v>
      </c>
      <c r="E43" s="41"/>
      <c r="F43" s="41"/>
      <c r="G43" s="8" t="s">
        <v>40</v>
      </c>
      <c r="H43" s="18">
        <f t="shared" si="0"/>
        <v>0.54484440646585486</v>
      </c>
    </row>
    <row r="44" spans="1:8" x14ac:dyDescent="0.25">
      <c r="A44" s="12" t="s">
        <v>177</v>
      </c>
      <c r="B44" s="47" t="s">
        <v>192</v>
      </c>
      <c r="C44" s="47"/>
      <c r="D44" s="13">
        <v>120927.48</v>
      </c>
      <c r="E44" s="48"/>
      <c r="F44" s="48"/>
      <c r="G44" s="15" t="s">
        <v>40</v>
      </c>
      <c r="H44" s="18">
        <f t="shared" si="0"/>
        <v>2.1528070925016021</v>
      </c>
    </row>
    <row r="45" spans="1:8" x14ac:dyDescent="0.25">
      <c r="A45" s="45" t="s">
        <v>67</v>
      </c>
      <c r="B45" s="45"/>
      <c r="C45" s="45"/>
      <c r="D45" s="45"/>
      <c r="E45" s="45"/>
      <c r="F45" s="45"/>
      <c r="G45" s="45"/>
      <c r="H45" s="45"/>
    </row>
    <row r="46" spans="1:8" x14ac:dyDescent="0.25">
      <c r="A46" s="12" t="s">
        <v>70</v>
      </c>
      <c r="B46" s="42" t="s">
        <v>68</v>
      </c>
      <c r="C46" s="43"/>
      <c r="D46" s="43"/>
      <c r="E46" s="43"/>
      <c r="F46" s="44"/>
      <c r="G46" s="15" t="s">
        <v>69</v>
      </c>
      <c r="H46" s="6">
        <f>D46/2734.06</f>
        <v>0</v>
      </c>
    </row>
    <row r="47" spans="1:8" x14ac:dyDescent="0.25">
      <c r="A47" s="12" t="s">
        <v>71</v>
      </c>
      <c r="B47" s="42" t="s">
        <v>72</v>
      </c>
      <c r="C47" s="43"/>
      <c r="D47" s="43"/>
      <c r="E47" s="43"/>
      <c r="F47" s="44"/>
      <c r="G47" s="15" t="s">
        <v>69</v>
      </c>
      <c r="H47" s="6">
        <f>D47/2734.06</f>
        <v>0</v>
      </c>
    </row>
    <row r="48" spans="1:8" x14ac:dyDescent="0.25">
      <c r="A48" s="12" t="s">
        <v>73</v>
      </c>
      <c r="B48" s="42" t="s">
        <v>74</v>
      </c>
      <c r="C48" s="43"/>
      <c r="D48" s="43"/>
      <c r="E48" s="43"/>
      <c r="F48" s="44"/>
      <c r="G48" s="15" t="s">
        <v>69</v>
      </c>
      <c r="H48" s="6">
        <f>D48/2734.06</f>
        <v>0</v>
      </c>
    </row>
    <row r="49" spans="1:8" x14ac:dyDescent="0.25">
      <c r="A49" s="12" t="s">
        <v>75</v>
      </c>
      <c r="B49" s="42" t="s">
        <v>76</v>
      </c>
      <c r="C49" s="43"/>
      <c r="D49" s="43"/>
      <c r="E49" s="43"/>
      <c r="F49" s="44"/>
      <c r="G49" s="15" t="s">
        <v>9</v>
      </c>
      <c r="H49" s="6">
        <f>D49/2734.06</f>
        <v>0</v>
      </c>
    </row>
    <row r="50" spans="1:8" x14ac:dyDescent="0.25">
      <c r="A50" s="45" t="s">
        <v>77</v>
      </c>
      <c r="B50" s="45"/>
      <c r="C50" s="45"/>
      <c r="D50" s="45"/>
      <c r="E50" s="45"/>
      <c r="F50" s="45"/>
      <c r="G50" s="45"/>
      <c r="H50" s="45"/>
    </row>
    <row r="51" spans="1:8" x14ac:dyDescent="0.25">
      <c r="A51" s="12" t="s">
        <v>78</v>
      </c>
      <c r="B51" s="42" t="s">
        <v>8</v>
      </c>
      <c r="C51" s="43"/>
      <c r="D51" s="43"/>
      <c r="E51" s="43"/>
      <c r="F51" s="44"/>
      <c r="G51" s="15" t="s">
        <v>9</v>
      </c>
      <c r="H51" s="6">
        <v>177065.17</v>
      </c>
    </row>
    <row r="52" spans="1:8" x14ac:dyDescent="0.25">
      <c r="A52" s="12" t="s">
        <v>79</v>
      </c>
      <c r="B52" s="42" t="s">
        <v>10</v>
      </c>
      <c r="C52" s="43"/>
      <c r="D52" s="43"/>
      <c r="E52" s="43"/>
      <c r="F52" s="44"/>
      <c r="G52" s="15" t="s">
        <v>9</v>
      </c>
      <c r="H52" s="6">
        <v>-54730.36</v>
      </c>
    </row>
    <row r="53" spans="1:8" x14ac:dyDescent="0.25">
      <c r="A53" s="12" t="s">
        <v>80</v>
      </c>
      <c r="B53" s="42" t="s">
        <v>11</v>
      </c>
      <c r="C53" s="43"/>
      <c r="D53" s="43"/>
      <c r="E53" s="43"/>
      <c r="F53" s="44"/>
      <c r="G53" s="15" t="s">
        <v>9</v>
      </c>
      <c r="H53" s="6">
        <v>122334.81</v>
      </c>
    </row>
    <row r="54" spans="1:8" x14ac:dyDescent="0.25">
      <c r="A54" s="12" t="s">
        <v>81</v>
      </c>
      <c r="B54" s="42" t="s">
        <v>23</v>
      </c>
      <c r="C54" s="43"/>
      <c r="D54" s="43"/>
      <c r="E54" s="43"/>
      <c r="F54" s="44"/>
      <c r="G54" s="15" t="s">
        <v>9</v>
      </c>
      <c r="H54" s="6">
        <v>98726.11</v>
      </c>
    </row>
    <row r="55" spans="1:8" x14ac:dyDescent="0.25">
      <c r="A55" s="12" t="s">
        <v>82</v>
      </c>
      <c r="B55" s="42" t="s">
        <v>24</v>
      </c>
      <c r="C55" s="43"/>
      <c r="D55" s="43"/>
      <c r="E55" s="43"/>
      <c r="F55" s="44"/>
      <c r="G55" s="15" t="s">
        <v>9</v>
      </c>
      <c r="H55" s="6">
        <v>-51922.21</v>
      </c>
    </row>
    <row r="56" spans="1:8" x14ac:dyDescent="0.25">
      <c r="A56" s="12" t="s">
        <v>83</v>
      </c>
      <c r="B56" s="42" t="s">
        <v>25</v>
      </c>
      <c r="C56" s="43"/>
      <c r="D56" s="43"/>
      <c r="E56" s="43"/>
      <c r="F56" s="44"/>
      <c r="G56" s="15" t="s">
        <v>9</v>
      </c>
      <c r="H56" s="6">
        <v>46803.9</v>
      </c>
    </row>
    <row r="57" spans="1:8" x14ac:dyDescent="0.25">
      <c r="A57" s="45" t="s">
        <v>84</v>
      </c>
      <c r="B57" s="45"/>
      <c r="C57" s="45"/>
      <c r="D57" s="45"/>
      <c r="E57" s="45"/>
      <c r="F57" s="45"/>
      <c r="G57" s="45"/>
      <c r="H57" s="45"/>
    </row>
    <row r="58" spans="1:8" ht="33.75" customHeight="1" x14ac:dyDescent="0.25">
      <c r="A58" s="23">
        <v>32</v>
      </c>
      <c r="B58" s="46" t="s">
        <v>85</v>
      </c>
      <c r="C58" s="46"/>
      <c r="D58" s="23" t="s">
        <v>32</v>
      </c>
      <c r="E58" s="23" t="s">
        <v>86</v>
      </c>
      <c r="F58" s="23" t="s">
        <v>87</v>
      </c>
      <c r="G58" s="23" t="s">
        <v>88</v>
      </c>
      <c r="H58" s="23" t="s">
        <v>89</v>
      </c>
    </row>
    <row r="59" spans="1:8" x14ac:dyDescent="0.25">
      <c r="A59" s="22">
        <v>33</v>
      </c>
      <c r="B59" s="47" t="s">
        <v>32</v>
      </c>
      <c r="C59" s="47"/>
      <c r="D59" s="22" t="s">
        <v>90</v>
      </c>
      <c r="E59" s="22" t="s">
        <v>91</v>
      </c>
      <c r="F59" s="22" t="s">
        <v>92</v>
      </c>
      <c r="G59" s="22" t="s">
        <v>92</v>
      </c>
      <c r="H59" s="22" t="s">
        <v>92</v>
      </c>
    </row>
    <row r="60" spans="1:8" x14ac:dyDescent="0.25">
      <c r="A60" s="22">
        <v>34</v>
      </c>
      <c r="B60" s="47" t="s">
        <v>94</v>
      </c>
      <c r="C60" s="47"/>
      <c r="D60" s="22" t="s">
        <v>93</v>
      </c>
      <c r="E60" s="22" t="s">
        <v>90</v>
      </c>
      <c r="F60" s="22" t="s">
        <v>90</v>
      </c>
      <c r="G60" s="13">
        <v>9984.4500000000007</v>
      </c>
      <c r="H60" s="13">
        <v>9469.49</v>
      </c>
    </row>
    <row r="61" spans="1:8" x14ac:dyDescent="0.25">
      <c r="A61" s="22">
        <v>35</v>
      </c>
      <c r="B61" s="47" t="s">
        <v>95</v>
      </c>
      <c r="C61" s="47"/>
      <c r="D61" s="22" t="s">
        <v>9</v>
      </c>
      <c r="E61" s="22" t="s">
        <v>90</v>
      </c>
      <c r="F61" s="22" t="s">
        <v>90</v>
      </c>
      <c r="G61" s="13">
        <v>97933.56</v>
      </c>
      <c r="H61" s="13">
        <v>96417.47</v>
      </c>
    </row>
    <row r="62" spans="1:8" x14ac:dyDescent="0.25">
      <c r="A62" s="22">
        <v>36</v>
      </c>
      <c r="B62" s="47" t="s">
        <v>96</v>
      </c>
      <c r="C62" s="47"/>
      <c r="D62" s="22" t="s">
        <v>9</v>
      </c>
      <c r="E62" s="22" t="s">
        <v>90</v>
      </c>
      <c r="F62" s="22" t="s">
        <v>90</v>
      </c>
      <c r="G62" s="13">
        <v>146886.54</v>
      </c>
      <c r="H62" s="13">
        <v>87681.07</v>
      </c>
    </row>
    <row r="63" spans="1:8" x14ac:dyDescent="0.25">
      <c r="A63" s="22">
        <v>37</v>
      </c>
      <c r="B63" s="47" t="s">
        <v>97</v>
      </c>
      <c r="C63" s="47"/>
      <c r="D63" s="22" t="s">
        <v>9</v>
      </c>
      <c r="E63" s="22" t="s">
        <v>90</v>
      </c>
      <c r="F63" s="22" t="s">
        <v>90</v>
      </c>
      <c r="G63" s="13">
        <v>-48952.98</v>
      </c>
      <c r="H63" s="13">
        <v>8736.4</v>
      </c>
    </row>
    <row r="64" spans="1:8" ht="48" customHeight="1" x14ac:dyDescent="0.25">
      <c r="A64" s="20">
        <v>38</v>
      </c>
      <c r="B64" s="46" t="s">
        <v>98</v>
      </c>
      <c r="C64" s="46"/>
      <c r="D64" s="20" t="s">
        <v>9</v>
      </c>
      <c r="E64" s="20" t="s">
        <v>90</v>
      </c>
      <c r="F64" s="20" t="s">
        <v>90</v>
      </c>
      <c r="G64" s="17">
        <v>49328.53</v>
      </c>
      <c r="H64" s="17">
        <v>52802.69</v>
      </c>
    </row>
    <row r="65" spans="1:8" ht="48" customHeight="1" x14ac:dyDescent="0.25">
      <c r="A65" s="20">
        <v>39</v>
      </c>
      <c r="B65" s="46" t="s">
        <v>99</v>
      </c>
      <c r="C65" s="46"/>
      <c r="D65" s="20" t="s">
        <v>9</v>
      </c>
      <c r="E65" s="20" t="s">
        <v>90</v>
      </c>
      <c r="F65" s="20" t="s">
        <v>90</v>
      </c>
      <c r="G65" s="17">
        <v>146886.54</v>
      </c>
      <c r="H65" s="17">
        <v>87681.07</v>
      </c>
    </row>
    <row r="66" spans="1:8" ht="48" customHeight="1" x14ac:dyDescent="0.25">
      <c r="A66" s="20">
        <v>40</v>
      </c>
      <c r="B66" s="46" t="s">
        <v>100</v>
      </c>
      <c r="C66" s="46"/>
      <c r="D66" s="20" t="s">
        <v>9</v>
      </c>
      <c r="E66" s="20" t="s">
        <v>90</v>
      </c>
      <c r="F66" s="20" t="s">
        <v>90</v>
      </c>
      <c r="G66" s="17">
        <v>-97558.01</v>
      </c>
      <c r="H66" s="17">
        <v>-34878.379999999997</v>
      </c>
    </row>
    <row r="67" spans="1:8" ht="48" customHeight="1" x14ac:dyDescent="0.25">
      <c r="A67" s="20">
        <v>41</v>
      </c>
      <c r="B67" s="46" t="s">
        <v>101</v>
      </c>
      <c r="C67" s="46"/>
      <c r="D67" s="20" t="s">
        <v>9</v>
      </c>
      <c r="E67" s="20" t="s">
        <v>90</v>
      </c>
      <c r="F67" s="20" t="s">
        <v>90</v>
      </c>
      <c r="G67" s="17">
        <v>0</v>
      </c>
      <c r="H67" s="17">
        <v>0</v>
      </c>
    </row>
    <row r="68" spans="1:8" x14ac:dyDescent="0.25">
      <c r="A68" s="45" t="s">
        <v>102</v>
      </c>
      <c r="B68" s="45"/>
      <c r="C68" s="45"/>
      <c r="D68" s="45"/>
      <c r="E68" s="45"/>
      <c r="F68" s="45"/>
      <c r="G68" s="45"/>
      <c r="H68" s="45"/>
    </row>
    <row r="69" spans="1:8" x14ac:dyDescent="0.25">
      <c r="A69" s="12" t="s">
        <v>103</v>
      </c>
      <c r="B69" s="42" t="s">
        <v>68</v>
      </c>
      <c r="C69" s="43"/>
      <c r="D69" s="43"/>
      <c r="E69" s="43"/>
      <c r="F69" s="44"/>
      <c r="G69" s="15" t="s">
        <v>69</v>
      </c>
      <c r="H69" s="6">
        <f>D69/2734.06</f>
        <v>0</v>
      </c>
    </row>
    <row r="70" spans="1:8" x14ac:dyDescent="0.25">
      <c r="A70" s="12" t="s">
        <v>104</v>
      </c>
      <c r="B70" s="42" t="s">
        <v>72</v>
      </c>
      <c r="C70" s="43"/>
      <c r="D70" s="43"/>
      <c r="E70" s="43"/>
      <c r="F70" s="44"/>
      <c r="G70" s="15" t="s">
        <v>69</v>
      </c>
      <c r="H70" s="6">
        <f>D70/2734.06</f>
        <v>0</v>
      </c>
    </row>
    <row r="71" spans="1:8" x14ac:dyDescent="0.25">
      <c r="A71" s="12" t="s">
        <v>105</v>
      </c>
      <c r="B71" s="42" t="s">
        <v>74</v>
      </c>
      <c r="C71" s="43"/>
      <c r="D71" s="43"/>
      <c r="E71" s="43"/>
      <c r="F71" s="44"/>
      <c r="G71" s="15" t="s">
        <v>69</v>
      </c>
      <c r="H71" s="6">
        <f>D71/2734.06</f>
        <v>0</v>
      </c>
    </row>
    <row r="72" spans="1:8" x14ac:dyDescent="0.25">
      <c r="A72" s="12" t="s">
        <v>106</v>
      </c>
      <c r="B72" s="42" t="s">
        <v>76</v>
      </c>
      <c r="C72" s="43"/>
      <c r="D72" s="43"/>
      <c r="E72" s="43"/>
      <c r="F72" s="44"/>
      <c r="G72" s="15" t="s">
        <v>9</v>
      </c>
      <c r="H72" s="6">
        <f>D72/2734.06</f>
        <v>0</v>
      </c>
    </row>
    <row r="73" spans="1:8" x14ac:dyDescent="0.25">
      <c r="A73" s="45" t="s">
        <v>107</v>
      </c>
      <c r="B73" s="45"/>
      <c r="C73" s="45"/>
      <c r="D73" s="45"/>
      <c r="E73" s="45"/>
      <c r="F73" s="45"/>
      <c r="G73" s="45"/>
      <c r="H73" s="45"/>
    </row>
    <row r="74" spans="1:8" x14ac:dyDescent="0.25">
      <c r="A74" s="12" t="s">
        <v>108</v>
      </c>
      <c r="B74" s="42" t="s">
        <v>111</v>
      </c>
      <c r="C74" s="43"/>
      <c r="D74" s="43"/>
      <c r="E74" s="43"/>
      <c r="F74" s="44"/>
      <c r="G74" s="15" t="s">
        <v>69</v>
      </c>
      <c r="H74" s="6">
        <f>D74/2734.06</f>
        <v>0</v>
      </c>
    </row>
    <row r="75" spans="1:8" x14ac:dyDescent="0.25">
      <c r="A75" s="12" t="s">
        <v>109</v>
      </c>
      <c r="B75" s="42" t="s">
        <v>112</v>
      </c>
      <c r="C75" s="43"/>
      <c r="D75" s="43"/>
      <c r="E75" s="43"/>
      <c r="F75" s="44"/>
      <c r="G75" s="15" t="s">
        <v>69</v>
      </c>
      <c r="H75" s="6">
        <f>D75/2734.06</f>
        <v>0</v>
      </c>
    </row>
    <row r="76" spans="1:8" x14ac:dyDescent="0.25">
      <c r="A76" s="12" t="s">
        <v>110</v>
      </c>
      <c r="B76" s="42" t="s">
        <v>113</v>
      </c>
      <c r="C76" s="43"/>
      <c r="D76" s="43"/>
      <c r="E76" s="43"/>
      <c r="F76" s="44"/>
      <c r="G76" s="15" t="s">
        <v>9</v>
      </c>
      <c r="H76" s="6">
        <f>D76/2734.06</f>
        <v>0</v>
      </c>
    </row>
    <row r="78" spans="1:8" ht="58.5" customHeight="1" x14ac:dyDescent="0.25">
      <c r="A78" s="39" t="s">
        <v>114</v>
      </c>
      <c r="B78" s="39"/>
      <c r="C78" s="39"/>
      <c r="D78" s="39"/>
      <c r="E78" s="39"/>
      <c r="F78" s="39"/>
      <c r="G78" s="39"/>
      <c r="H78" s="39"/>
    </row>
  </sheetData>
  <mergeCells count="95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5:C35"/>
    <mergeCell ref="E35:F35"/>
    <mergeCell ref="B36:C36"/>
    <mergeCell ref="E36:F36"/>
    <mergeCell ref="B37:C37"/>
    <mergeCell ref="E37:F37"/>
    <mergeCell ref="B46:F46"/>
    <mergeCell ref="E44:F44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A45:H45"/>
    <mergeCell ref="B58:C58"/>
    <mergeCell ref="B47:F47"/>
    <mergeCell ref="B48:F48"/>
    <mergeCell ref="B49:F49"/>
    <mergeCell ref="A50:H50"/>
    <mergeCell ref="B51:F51"/>
    <mergeCell ref="B52:F52"/>
    <mergeCell ref="B53:F53"/>
    <mergeCell ref="B54:F54"/>
    <mergeCell ref="B55:F55"/>
    <mergeCell ref="B56:F56"/>
    <mergeCell ref="A57:H57"/>
    <mergeCell ref="B70:F70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A68:H68"/>
    <mergeCell ref="B69:F69"/>
    <mergeCell ref="A78:H78"/>
    <mergeCell ref="B32:C32"/>
    <mergeCell ref="E32:F32"/>
    <mergeCell ref="B33:C33"/>
    <mergeCell ref="E33:F33"/>
    <mergeCell ref="B34:C34"/>
    <mergeCell ref="E34:F34"/>
    <mergeCell ref="B43:C43"/>
    <mergeCell ref="E43:F43"/>
    <mergeCell ref="B44:C44"/>
    <mergeCell ref="B71:F71"/>
    <mergeCell ref="B72:F72"/>
    <mergeCell ref="A73:H73"/>
    <mergeCell ref="B74:F74"/>
    <mergeCell ref="B75:F75"/>
    <mergeCell ref="B76:F76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H75"/>
  <sheetViews>
    <sheetView topLeftCell="A31" workbookViewId="0">
      <selection activeCell="H28" sqref="H28:H4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194</v>
      </c>
      <c r="F1" t="s">
        <v>129</v>
      </c>
      <c r="G1">
        <v>5242.1000000000004</v>
      </c>
    </row>
    <row r="3" spans="1:8" x14ac:dyDescent="0.25">
      <c r="A3" s="21" t="s">
        <v>0</v>
      </c>
      <c r="B3" s="55" t="s">
        <v>1</v>
      </c>
      <c r="C3" s="56"/>
      <c r="D3" s="56"/>
      <c r="E3" s="56"/>
      <c r="F3" s="57"/>
      <c r="G3" s="21" t="s">
        <v>2</v>
      </c>
      <c r="H3" s="21" t="s">
        <v>3</v>
      </c>
    </row>
    <row r="4" spans="1:8" x14ac:dyDescent="0.25">
      <c r="A4" s="22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22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22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22">
        <v>4</v>
      </c>
      <c r="B8" s="47" t="s">
        <v>8</v>
      </c>
      <c r="C8" s="47"/>
      <c r="D8" s="47"/>
      <c r="E8" s="47"/>
      <c r="F8" s="47"/>
      <c r="G8" s="22" t="s">
        <v>9</v>
      </c>
      <c r="H8" s="5">
        <v>40342.18</v>
      </c>
    </row>
    <row r="9" spans="1:8" x14ac:dyDescent="0.25">
      <c r="A9" s="22">
        <v>5</v>
      </c>
      <c r="B9" s="47" t="s">
        <v>10</v>
      </c>
      <c r="C9" s="47"/>
      <c r="D9" s="47"/>
      <c r="E9" s="47"/>
      <c r="F9" s="47"/>
      <c r="G9" s="22" t="s">
        <v>9</v>
      </c>
      <c r="H9" s="5">
        <v>213961.44</v>
      </c>
    </row>
    <row r="10" spans="1:8" x14ac:dyDescent="0.25">
      <c r="A10" s="22">
        <v>6</v>
      </c>
      <c r="B10" s="47" t="s">
        <v>11</v>
      </c>
      <c r="C10" s="47"/>
      <c r="D10" s="47"/>
      <c r="E10" s="47"/>
      <c r="F10" s="47"/>
      <c r="G10" s="22" t="s">
        <v>9</v>
      </c>
      <c r="H10" s="5">
        <v>254303.62</v>
      </c>
    </row>
    <row r="11" spans="1:8" x14ac:dyDescent="0.25">
      <c r="A11" s="22">
        <v>7</v>
      </c>
      <c r="B11" s="47" t="s">
        <v>12</v>
      </c>
      <c r="C11" s="47"/>
      <c r="D11" s="47"/>
      <c r="E11" s="47"/>
      <c r="F11" s="47"/>
      <c r="G11" s="22" t="s">
        <v>9</v>
      </c>
      <c r="H11" s="6">
        <v>1350251.85</v>
      </c>
    </row>
    <row r="12" spans="1:8" x14ac:dyDescent="0.25">
      <c r="A12" s="22">
        <v>8</v>
      </c>
      <c r="B12" s="52" t="s">
        <v>13</v>
      </c>
      <c r="C12" s="52"/>
      <c r="D12" s="52"/>
      <c r="E12" s="52"/>
      <c r="F12" s="52"/>
      <c r="G12" s="22" t="s">
        <v>9</v>
      </c>
      <c r="H12" s="6">
        <v>1071579</v>
      </c>
    </row>
    <row r="13" spans="1:8" x14ac:dyDescent="0.25">
      <c r="A13" s="22">
        <v>9</v>
      </c>
      <c r="B13" s="52" t="s">
        <v>14</v>
      </c>
      <c r="C13" s="52"/>
      <c r="D13" s="52"/>
      <c r="E13" s="52"/>
      <c r="F13" s="52"/>
      <c r="G13" s="22" t="s">
        <v>9</v>
      </c>
      <c r="H13" s="6">
        <v>278672.84999999998</v>
      </c>
    </row>
    <row r="14" spans="1:8" x14ac:dyDescent="0.25">
      <c r="A14" s="22">
        <v>10</v>
      </c>
      <c r="B14" s="52" t="s">
        <v>15</v>
      </c>
      <c r="C14" s="52"/>
      <c r="D14" s="52"/>
      <c r="E14" s="52"/>
      <c r="F14" s="52"/>
      <c r="G14" s="22" t="s">
        <v>9</v>
      </c>
      <c r="H14" s="6">
        <v>0</v>
      </c>
    </row>
    <row r="15" spans="1:8" x14ac:dyDescent="0.25">
      <c r="A15" s="22">
        <v>11</v>
      </c>
      <c r="B15" s="52" t="s">
        <v>16</v>
      </c>
      <c r="C15" s="52"/>
      <c r="D15" s="52"/>
      <c r="E15" s="52"/>
      <c r="F15" s="52"/>
      <c r="G15" s="22" t="s">
        <v>9</v>
      </c>
      <c r="H15" s="6">
        <v>1290758.42</v>
      </c>
    </row>
    <row r="16" spans="1:8" x14ac:dyDescent="0.25">
      <c r="A16" s="22">
        <v>12</v>
      </c>
      <c r="B16" s="52" t="s">
        <v>17</v>
      </c>
      <c r="C16" s="52"/>
      <c r="D16" s="52"/>
      <c r="E16" s="52"/>
      <c r="F16" s="52"/>
      <c r="G16" s="22" t="s">
        <v>9</v>
      </c>
      <c r="H16" s="6">
        <v>1285558.42</v>
      </c>
    </row>
    <row r="17" spans="1:8" x14ac:dyDescent="0.25">
      <c r="A17" s="22">
        <v>13</v>
      </c>
      <c r="B17" s="52" t="s">
        <v>18</v>
      </c>
      <c r="C17" s="52"/>
      <c r="D17" s="52"/>
      <c r="E17" s="52"/>
      <c r="F17" s="52"/>
      <c r="G17" s="22" t="s">
        <v>9</v>
      </c>
      <c r="H17" s="6">
        <v>0</v>
      </c>
    </row>
    <row r="18" spans="1:8" x14ac:dyDescent="0.25">
      <c r="A18" s="22">
        <v>14</v>
      </c>
      <c r="B18" s="52" t="s">
        <v>19</v>
      </c>
      <c r="C18" s="52"/>
      <c r="D18" s="52"/>
      <c r="E18" s="52"/>
      <c r="F18" s="52"/>
      <c r="G18" s="22" t="s">
        <v>9</v>
      </c>
      <c r="H18" s="6">
        <v>0</v>
      </c>
    </row>
    <row r="19" spans="1:8" x14ac:dyDescent="0.25">
      <c r="A19" s="22">
        <v>15</v>
      </c>
      <c r="B19" s="52" t="s">
        <v>20</v>
      </c>
      <c r="C19" s="52"/>
      <c r="D19" s="52"/>
      <c r="E19" s="52"/>
      <c r="F19" s="52"/>
      <c r="G19" s="22" t="s">
        <v>9</v>
      </c>
      <c r="H19" s="6">
        <v>5200</v>
      </c>
    </row>
    <row r="20" spans="1:8" x14ac:dyDescent="0.25">
      <c r="A20" s="22">
        <v>16</v>
      </c>
      <c r="B20" s="52" t="s">
        <v>21</v>
      </c>
      <c r="C20" s="52"/>
      <c r="D20" s="52"/>
      <c r="E20" s="52"/>
      <c r="F20" s="52"/>
      <c r="G20" s="22" t="s">
        <v>9</v>
      </c>
      <c r="H20" s="6">
        <v>0</v>
      </c>
    </row>
    <row r="21" spans="1:8" x14ac:dyDescent="0.25">
      <c r="A21" s="22">
        <v>17</v>
      </c>
      <c r="B21" s="52" t="s">
        <v>22</v>
      </c>
      <c r="C21" s="52"/>
      <c r="D21" s="52"/>
      <c r="E21" s="52"/>
      <c r="F21" s="52"/>
      <c r="G21" s="22" t="s">
        <v>9</v>
      </c>
      <c r="H21" s="6">
        <v>1076796.98</v>
      </c>
    </row>
    <row r="22" spans="1:8" x14ac:dyDescent="0.25">
      <c r="A22" s="22">
        <v>18</v>
      </c>
      <c r="B22" s="52" t="s">
        <v>23</v>
      </c>
      <c r="C22" s="52"/>
      <c r="D22" s="52"/>
      <c r="E22" s="52"/>
      <c r="F22" s="52"/>
      <c r="G22" s="22" t="s">
        <v>9</v>
      </c>
      <c r="H22" s="6">
        <v>2000.45</v>
      </c>
    </row>
    <row r="23" spans="1:8" x14ac:dyDescent="0.25">
      <c r="A23" s="22">
        <v>19</v>
      </c>
      <c r="B23" s="52" t="s">
        <v>24</v>
      </c>
      <c r="C23" s="52"/>
      <c r="D23" s="52"/>
      <c r="E23" s="52"/>
      <c r="F23" s="52"/>
      <c r="G23" s="22" t="s">
        <v>9</v>
      </c>
      <c r="H23" s="6">
        <v>273454.87</v>
      </c>
    </row>
    <row r="24" spans="1:8" x14ac:dyDescent="0.25">
      <c r="A24" s="22">
        <v>20</v>
      </c>
      <c r="B24" s="52" t="s">
        <v>25</v>
      </c>
      <c r="C24" s="52"/>
      <c r="D24" s="52"/>
      <c r="E24" s="52"/>
      <c r="F24" s="52"/>
      <c r="G24" s="22" t="s">
        <v>9</v>
      </c>
      <c r="H24" s="6">
        <v>275455.32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441334.57</v>
      </c>
      <c r="E27" s="41" t="s">
        <v>39</v>
      </c>
      <c r="F27" s="41"/>
      <c r="G27" s="8" t="s">
        <v>40</v>
      </c>
      <c r="H27" s="18">
        <f>D27/$G$1/12</f>
        <v>7.0158678455835117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58549.07</v>
      </c>
      <c r="E28" s="41" t="s">
        <v>39</v>
      </c>
      <c r="F28" s="41"/>
      <c r="G28" s="8" t="s">
        <v>40</v>
      </c>
      <c r="H28" s="18">
        <f t="shared" ref="H28:H41" si="0">D28/$G$1/12</f>
        <v>0.93075087592122741</v>
      </c>
    </row>
    <row r="29" spans="1:8" x14ac:dyDescent="0.25">
      <c r="A29" s="12" t="s">
        <v>42</v>
      </c>
      <c r="B29" s="47" t="s">
        <v>37</v>
      </c>
      <c r="C29" s="47"/>
      <c r="D29" s="13">
        <v>17642.02</v>
      </c>
      <c r="E29" s="48" t="s">
        <v>39</v>
      </c>
      <c r="F29" s="48"/>
      <c r="G29" s="15" t="s">
        <v>40</v>
      </c>
      <c r="H29" s="18">
        <f t="shared" si="0"/>
        <v>0.28045408010784484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34597.86</v>
      </c>
      <c r="E30" s="60" t="s">
        <v>39</v>
      </c>
      <c r="F30" s="61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f>32632.65+30994.13</f>
        <v>63626.78</v>
      </c>
      <c r="E31" s="41" t="s">
        <v>43</v>
      </c>
      <c r="F31" s="41"/>
      <c r="G31" s="15" t="s">
        <v>40</v>
      </c>
      <c r="H31" s="18">
        <f t="shared" si="0"/>
        <v>1.0114709117847174</v>
      </c>
    </row>
    <row r="32" spans="1:8" ht="15.75" customHeight="1" x14ac:dyDescent="0.25">
      <c r="A32" s="16" t="s">
        <v>51</v>
      </c>
      <c r="B32" s="40" t="s">
        <v>47</v>
      </c>
      <c r="C32" s="40"/>
      <c r="D32" s="17">
        <v>147442.57999999999</v>
      </c>
      <c r="E32" s="41" t="s">
        <v>39</v>
      </c>
      <c r="F32" s="41"/>
      <c r="G32" s="15" t="s">
        <v>40</v>
      </c>
      <c r="H32" s="18">
        <f t="shared" si="0"/>
        <v>2.3438854021607112</v>
      </c>
    </row>
    <row r="33" spans="1:8" ht="30" customHeight="1" x14ac:dyDescent="0.25">
      <c r="A33" s="16" t="s">
        <v>53</v>
      </c>
      <c r="B33" s="49" t="s">
        <v>49</v>
      </c>
      <c r="C33" s="50"/>
      <c r="D33" s="17">
        <v>2424.2399999999998</v>
      </c>
      <c r="E33" s="41" t="s">
        <v>50</v>
      </c>
      <c r="F33" s="41"/>
      <c r="G33" s="8" t="s">
        <v>40</v>
      </c>
      <c r="H33" s="18">
        <f t="shared" si="0"/>
        <v>3.8537990499990453E-2</v>
      </c>
    </row>
    <row r="34" spans="1:8" ht="29.25" customHeight="1" x14ac:dyDescent="0.25">
      <c r="A34" s="16" t="s">
        <v>55</v>
      </c>
      <c r="B34" s="49" t="s">
        <v>52</v>
      </c>
      <c r="C34" s="50"/>
      <c r="D34" s="17">
        <v>9000</v>
      </c>
      <c r="E34" s="41" t="s">
        <v>50</v>
      </c>
      <c r="F34" s="41"/>
      <c r="G34" s="8" t="s">
        <v>40</v>
      </c>
      <c r="H34" s="18">
        <f t="shared" si="0"/>
        <v>0.14307243280364737</v>
      </c>
    </row>
    <row r="35" spans="1:8" x14ac:dyDescent="0.25">
      <c r="A35" s="12" t="s">
        <v>57</v>
      </c>
      <c r="B35" s="47" t="s">
        <v>135</v>
      </c>
      <c r="C35" s="47"/>
      <c r="D35" s="13">
        <v>47040</v>
      </c>
      <c r="E35" s="48" t="s">
        <v>39</v>
      </c>
      <c r="F35" s="48"/>
      <c r="G35" s="15" t="s">
        <v>40</v>
      </c>
      <c r="H35" s="18">
        <f t="shared" si="0"/>
        <v>0.74779191545373036</v>
      </c>
    </row>
    <row r="36" spans="1:8" x14ac:dyDescent="0.25">
      <c r="A36" s="12" t="s">
        <v>59</v>
      </c>
      <c r="B36" s="47" t="s">
        <v>54</v>
      </c>
      <c r="C36" s="47"/>
      <c r="D36" s="13">
        <v>4200</v>
      </c>
      <c r="E36" s="48" t="s">
        <v>39</v>
      </c>
      <c r="F36" s="48"/>
      <c r="G36" s="15" t="s">
        <v>40</v>
      </c>
      <c r="H36" s="18">
        <f t="shared" si="0"/>
        <v>6.676713530836878E-2</v>
      </c>
    </row>
    <row r="37" spans="1:8" ht="37.5" customHeight="1" x14ac:dyDescent="0.25">
      <c r="A37" s="16" t="s">
        <v>60</v>
      </c>
      <c r="B37" s="49" t="s">
        <v>188</v>
      </c>
      <c r="C37" s="50"/>
      <c r="D37" s="17">
        <v>12750</v>
      </c>
      <c r="E37" s="41" t="s">
        <v>56</v>
      </c>
      <c r="F37" s="41"/>
      <c r="G37" s="8" t="s">
        <v>40</v>
      </c>
      <c r="H37" s="18">
        <f t="shared" si="0"/>
        <v>0.2026859464718338</v>
      </c>
    </row>
    <row r="38" spans="1:8" ht="42.75" customHeight="1" x14ac:dyDescent="0.25">
      <c r="A38" s="16" t="s">
        <v>62</v>
      </c>
      <c r="B38" s="49" t="s">
        <v>66</v>
      </c>
      <c r="C38" s="50"/>
      <c r="D38" s="17">
        <f>22800+10000</f>
        <v>32800</v>
      </c>
      <c r="E38" s="41" t="s">
        <v>39</v>
      </c>
      <c r="F38" s="41"/>
      <c r="G38" s="8" t="s">
        <v>40</v>
      </c>
      <c r="H38" s="18">
        <f t="shared" si="0"/>
        <v>0.52141953288440379</v>
      </c>
    </row>
    <row r="39" spans="1:8" x14ac:dyDescent="0.25">
      <c r="A39" s="12" t="s">
        <v>64</v>
      </c>
      <c r="B39" s="47" t="s">
        <v>189</v>
      </c>
      <c r="C39" s="47"/>
      <c r="D39" s="13">
        <v>64778.44</v>
      </c>
      <c r="E39" s="48"/>
      <c r="F39" s="48"/>
      <c r="G39" s="15" t="s">
        <v>40</v>
      </c>
      <c r="H39" s="18">
        <f t="shared" si="0"/>
        <v>1.0297787782250116</v>
      </c>
    </row>
    <row r="40" spans="1:8" x14ac:dyDescent="0.25">
      <c r="A40" s="12" t="s">
        <v>118</v>
      </c>
      <c r="B40" s="47" t="s">
        <v>61</v>
      </c>
      <c r="C40" s="47"/>
      <c r="D40" s="13">
        <v>690.18</v>
      </c>
      <c r="E40" s="48"/>
      <c r="F40" s="48"/>
      <c r="G40" s="15" t="s">
        <v>40</v>
      </c>
      <c r="H40" s="18">
        <f t="shared" si="0"/>
        <v>1.097174796360237E-2</v>
      </c>
    </row>
    <row r="41" spans="1:8" ht="27.75" customHeight="1" x14ac:dyDescent="0.25">
      <c r="A41" s="16" t="s">
        <v>119</v>
      </c>
      <c r="B41" s="58" t="s">
        <v>137</v>
      </c>
      <c r="C41" s="59"/>
      <c r="D41" s="17">
        <v>181.72</v>
      </c>
      <c r="E41" s="41"/>
      <c r="F41" s="41"/>
      <c r="G41" s="8" t="s">
        <v>40</v>
      </c>
      <c r="H41" s="18">
        <f t="shared" si="0"/>
        <v>2.8887913876754225E-3</v>
      </c>
    </row>
    <row r="42" spans="1:8" x14ac:dyDescent="0.25">
      <c r="A42" s="45" t="s">
        <v>67</v>
      </c>
      <c r="B42" s="45"/>
      <c r="C42" s="45"/>
      <c r="D42" s="45"/>
      <c r="E42" s="45"/>
      <c r="F42" s="45"/>
      <c r="G42" s="45"/>
      <c r="H42" s="45"/>
    </row>
    <row r="43" spans="1:8" x14ac:dyDescent="0.25">
      <c r="A43" s="12" t="s">
        <v>70</v>
      </c>
      <c r="B43" s="42" t="s">
        <v>68</v>
      </c>
      <c r="C43" s="43"/>
      <c r="D43" s="43"/>
      <c r="E43" s="43"/>
      <c r="F43" s="44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42" t="s">
        <v>72</v>
      </c>
      <c r="C44" s="43"/>
      <c r="D44" s="43"/>
      <c r="E44" s="43"/>
      <c r="F44" s="44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42" t="s">
        <v>74</v>
      </c>
      <c r="C45" s="43"/>
      <c r="D45" s="43"/>
      <c r="E45" s="43"/>
      <c r="F45" s="44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42" t="s">
        <v>76</v>
      </c>
      <c r="C46" s="43"/>
      <c r="D46" s="43"/>
      <c r="E46" s="43"/>
      <c r="F46" s="44"/>
      <c r="G46" s="15" t="s">
        <v>9</v>
      </c>
      <c r="H46" s="6">
        <f>D46/2734.06</f>
        <v>0</v>
      </c>
    </row>
    <row r="47" spans="1:8" x14ac:dyDescent="0.25">
      <c r="A47" s="45" t="s">
        <v>77</v>
      </c>
      <c r="B47" s="45"/>
      <c r="C47" s="45"/>
      <c r="D47" s="45"/>
      <c r="E47" s="45"/>
      <c r="F47" s="45"/>
      <c r="G47" s="45"/>
      <c r="H47" s="45"/>
    </row>
    <row r="48" spans="1:8" x14ac:dyDescent="0.25">
      <c r="A48" s="12" t="s">
        <v>78</v>
      </c>
      <c r="B48" s="42" t="s">
        <v>8</v>
      </c>
      <c r="C48" s="43"/>
      <c r="D48" s="43"/>
      <c r="E48" s="43"/>
      <c r="F48" s="44"/>
      <c r="G48" s="15" t="s">
        <v>9</v>
      </c>
      <c r="H48" s="6">
        <v>140691.4</v>
      </c>
    </row>
    <row r="49" spans="1:8" x14ac:dyDescent="0.25">
      <c r="A49" s="12" t="s">
        <v>79</v>
      </c>
      <c r="B49" s="42" t="s">
        <v>10</v>
      </c>
      <c r="C49" s="43"/>
      <c r="D49" s="43"/>
      <c r="E49" s="43"/>
      <c r="F49" s="44"/>
      <c r="G49" s="15" t="s">
        <v>9</v>
      </c>
      <c r="H49" s="6">
        <v>58705.13</v>
      </c>
    </row>
    <row r="50" spans="1:8" x14ac:dyDescent="0.25">
      <c r="A50" s="12" t="s">
        <v>80</v>
      </c>
      <c r="B50" s="42" t="s">
        <v>11</v>
      </c>
      <c r="C50" s="43"/>
      <c r="D50" s="43"/>
      <c r="E50" s="43"/>
      <c r="F50" s="44"/>
      <c r="G50" s="15" t="s">
        <v>9</v>
      </c>
      <c r="H50" s="6">
        <v>199396.53</v>
      </c>
    </row>
    <row r="51" spans="1:8" x14ac:dyDescent="0.25">
      <c r="A51" s="12" t="s">
        <v>81</v>
      </c>
      <c r="B51" s="42" t="s">
        <v>23</v>
      </c>
      <c r="C51" s="43"/>
      <c r="D51" s="43"/>
      <c r="E51" s="43"/>
      <c r="F51" s="44"/>
      <c r="G51" s="15" t="s">
        <v>9</v>
      </c>
      <c r="H51" s="6">
        <v>106569.41</v>
      </c>
    </row>
    <row r="52" spans="1:8" x14ac:dyDescent="0.25">
      <c r="A52" s="12" t="s">
        <v>82</v>
      </c>
      <c r="B52" s="42" t="s">
        <v>24</v>
      </c>
      <c r="C52" s="43"/>
      <c r="D52" s="43"/>
      <c r="E52" s="43"/>
      <c r="F52" s="44"/>
      <c r="G52" s="15" t="s">
        <v>9</v>
      </c>
      <c r="H52" s="6">
        <f>H53-H51</f>
        <v>-44304.380000000005</v>
      </c>
    </row>
    <row r="53" spans="1:8" x14ac:dyDescent="0.25">
      <c r="A53" s="12" t="s">
        <v>83</v>
      </c>
      <c r="B53" s="42" t="s">
        <v>25</v>
      </c>
      <c r="C53" s="43"/>
      <c r="D53" s="43"/>
      <c r="E53" s="43"/>
      <c r="F53" s="44"/>
      <c r="G53" s="15" t="s">
        <v>9</v>
      </c>
      <c r="H53" s="6">
        <v>62265.03</v>
      </c>
    </row>
    <row r="54" spans="1:8" x14ac:dyDescent="0.25">
      <c r="A54" s="45" t="s">
        <v>84</v>
      </c>
      <c r="B54" s="45"/>
      <c r="C54" s="45"/>
      <c r="D54" s="45"/>
      <c r="E54" s="45"/>
      <c r="F54" s="45"/>
      <c r="G54" s="45"/>
      <c r="H54" s="45"/>
    </row>
    <row r="55" spans="1:8" ht="33.75" customHeight="1" x14ac:dyDescent="0.25">
      <c r="A55" s="23">
        <v>32</v>
      </c>
      <c r="B55" s="46" t="s">
        <v>85</v>
      </c>
      <c r="C55" s="46"/>
      <c r="D55" s="23" t="s">
        <v>32</v>
      </c>
      <c r="E55" s="23" t="s">
        <v>86</v>
      </c>
      <c r="F55" s="23" t="s">
        <v>87</v>
      </c>
      <c r="G55" s="23" t="s">
        <v>88</v>
      </c>
      <c r="H55" s="23" t="s">
        <v>89</v>
      </c>
    </row>
    <row r="56" spans="1:8" x14ac:dyDescent="0.25">
      <c r="A56" s="22">
        <v>33</v>
      </c>
      <c r="B56" s="47" t="s">
        <v>32</v>
      </c>
      <c r="C56" s="47"/>
      <c r="D56" s="22" t="s">
        <v>90</v>
      </c>
      <c r="E56" s="22" t="s">
        <v>91</v>
      </c>
      <c r="F56" s="22" t="s">
        <v>92</v>
      </c>
      <c r="G56" s="22" t="s">
        <v>92</v>
      </c>
      <c r="H56" s="22" t="s">
        <v>92</v>
      </c>
    </row>
    <row r="57" spans="1:8" x14ac:dyDescent="0.25">
      <c r="A57" s="22">
        <v>34</v>
      </c>
      <c r="B57" s="47" t="s">
        <v>94</v>
      </c>
      <c r="C57" s="47"/>
      <c r="D57" s="22" t="s">
        <v>93</v>
      </c>
      <c r="E57" s="22" t="s">
        <v>90</v>
      </c>
      <c r="F57" s="22" t="s">
        <v>90</v>
      </c>
      <c r="G57" s="13">
        <v>13754.35</v>
      </c>
      <c r="H57" s="13">
        <v>12365.17</v>
      </c>
    </row>
    <row r="58" spans="1:8" x14ac:dyDescent="0.25">
      <c r="A58" s="22">
        <v>35</v>
      </c>
      <c r="B58" s="47" t="s">
        <v>95</v>
      </c>
      <c r="C58" s="47"/>
      <c r="D58" s="22" t="s">
        <v>9</v>
      </c>
      <c r="E58" s="22" t="s">
        <v>90</v>
      </c>
      <c r="F58" s="22" t="s">
        <v>90</v>
      </c>
      <c r="G58" s="13">
        <v>138754.98000000001</v>
      </c>
      <c r="H58" s="13">
        <v>135785.60000000001</v>
      </c>
    </row>
    <row r="59" spans="1:8" x14ac:dyDescent="0.25">
      <c r="A59" s="22">
        <v>36</v>
      </c>
      <c r="B59" s="47" t="s">
        <v>96</v>
      </c>
      <c r="C59" s="47"/>
      <c r="D59" s="22" t="s">
        <v>9</v>
      </c>
      <c r="E59" s="22" t="s">
        <v>90</v>
      </c>
      <c r="F59" s="22" t="s">
        <v>90</v>
      </c>
      <c r="G59" s="13">
        <v>206735.71</v>
      </c>
      <c r="H59" s="13">
        <v>135396.76999999999</v>
      </c>
    </row>
    <row r="60" spans="1:8" x14ac:dyDescent="0.25">
      <c r="A60" s="22">
        <v>37</v>
      </c>
      <c r="B60" s="47" t="s">
        <v>97</v>
      </c>
      <c r="C60" s="47"/>
      <c r="D60" s="22" t="s">
        <v>9</v>
      </c>
      <c r="E60" s="22" t="s">
        <v>90</v>
      </c>
      <c r="F60" s="22" t="s">
        <v>90</v>
      </c>
      <c r="G60" s="13">
        <v>0</v>
      </c>
      <c r="H60" s="13">
        <v>388.83</v>
      </c>
    </row>
    <row r="61" spans="1:8" ht="48" customHeight="1" x14ac:dyDescent="0.25">
      <c r="A61" s="20">
        <v>38</v>
      </c>
      <c r="B61" s="46" t="s">
        <v>98</v>
      </c>
      <c r="C61" s="46"/>
      <c r="D61" s="20" t="s">
        <v>9</v>
      </c>
      <c r="E61" s="20" t="s">
        <v>90</v>
      </c>
      <c r="F61" s="20" t="s">
        <v>90</v>
      </c>
      <c r="G61" s="17">
        <v>56972.480000000003</v>
      </c>
      <c r="H61" s="17">
        <v>71780.009999999995</v>
      </c>
    </row>
    <row r="62" spans="1:8" ht="48" customHeight="1" x14ac:dyDescent="0.25">
      <c r="A62" s="20">
        <v>39</v>
      </c>
      <c r="B62" s="46" t="s">
        <v>99</v>
      </c>
      <c r="C62" s="46"/>
      <c r="D62" s="20" t="s">
        <v>9</v>
      </c>
      <c r="E62" s="20" t="s">
        <v>90</v>
      </c>
      <c r="F62" s="20" t="s">
        <v>90</v>
      </c>
      <c r="G62" s="17">
        <v>206735.71</v>
      </c>
      <c r="H62" s="17">
        <v>135396.76999999999</v>
      </c>
    </row>
    <row r="63" spans="1:8" ht="48" customHeight="1" x14ac:dyDescent="0.25">
      <c r="A63" s="20">
        <v>40</v>
      </c>
      <c r="B63" s="46" t="s">
        <v>100</v>
      </c>
      <c r="C63" s="46"/>
      <c r="D63" s="20" t="s">
        <v>9</v>
      </c>
      <c r="E63" s="20" t="s">
        <v>90</v>
      </c>
      <c r="F63" s="20" t="s">
        <v>90</v>
      </c>
      <c r="G63" s="17">
        <v>0</v>
      </c>
      <c r="H63" s="17">
        <v>0</v>
      </c>
    </row>
    <row r="64" spans="1:8" ht="48" customHeight="1" x14ac:dyDescent="0.25">
      <c r="A64" s="20">
        <v>41</v>
      </c>
      <c r="B64" s="46" t="s">
        <v>101</v>
      </c>
      <c r="C64" s="46"/>
      <c r="D64" s="20" t="s">
        <v>9</v>
      </c>
      <c r="E64" s="20" t="s">
        <v>90</v>
      </c>
      <c r="F64" s="20" t="s">
        <v>90</v>
      </c>
      <c r="G64" s="17">
        <v>0</v>
      </c>
      <c r="H64" s="17">
        <v>0</v>
      </c>
    </row>
    <row r="65" spans="1:8" x14ac:dyDescent="0.25">
      <c r="A65" s="45" t="s">
        <v>102</v>
      </c>
      <c r="B65" s="45"/>
      <c r="C65" s="45"/>
      <c r="D65" s="45"/>
      <c r="E65" s="45"/>
      <c r="F65" s="45"/>
      <c r="G65" s="45"/>
      <c r="H65" s="45"/>
    </row>
    <row r="66" spans="1:8" x14ac:dyDescent="0.25">
      <c r="A66" s="12" t="s">
        <v>103</v>
      </c>
      <c r="B66" s="42" t="s">
        <v>68</v>
      </c>
      <c r="C66" s="43"/>
      <c r="D66" s="43"/>
      <c r="E66" s="43"/>
      <c r="F66" s="44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42" t="s">
        <v>72</v>
      </c>
      <c r="C67" s="43"/>
      <c r="D67" s="43"/>
      <c r="E67" s="43"/>
      <c r="F67" s="44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42" t="s">
        <v>74</v>
      </c>
      <c r="C68" s="43"/>
      <c r="D68" s="43"/>
      <c r="E68" s="43"/>
      <c r="F68" s="44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42" t="s">
        <v>76</v>
      </c>
      <c r="C69" s="43"/>
      <c r="D69" s="43"/>
      <c r="E69" s="43"/>
      <c r="F69" s="44"/>
      <c r="G69" s="15" t="s">
        <v>9</v>
      </c>
      <c r="H69" s="6">
        <f>D69/2734.06</f>
        <v>0</v>
      </c>
    </row>
    <row r="70" spans="1:8" x14ac:dyDescent="0.25">
      <c r="A70" s="45" t="s">
        <v>107</v>
      </c>
      <c r="B70" s="45"/>
      <c r="C70" s="45"/>
      <c r="D70" s="45"/>
      <c r="E70" s="45"/>
      <c r="F70" s="45"/>
      <c r="G70" s="45"/>
      <c r="H70" s="45"/>
    </row>
    <row r="71" spans="1:8" x14ac:dyDescent="0.25">
      <c r="A71" s="12" t="s">
        <v>108</v>
      </c>
      <c r="B71" s="42" t="s">
        <v>111</v>
      </c>
      <c r="C71" s="43"/>
      <c r="D71" s="43"/>
      <c r="E71" s="43"/>
      <c r="F71" s="44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42" t="s">
        <v>112</v>
      </c>
      <c r="C72" s="43"/>
      <c r="D72" s="43"/>
      <c r="E72" s="43"/>
      <c r="F72" s="44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42" t="s">
        <v>113</v>
      </c>
      <c r="C73" s="43"/>
      <c r="D73" s="43"/>
      <c r="E73" s="43"/>
      <c r="F73" s="44"/>
      <c r="G73" s="15" t="s">
        <v>9</v>
      </c>
      <c r="H73" s="6">
        <f>D73/2734.06</f>
        <v>0</v>
      </c>
    </row>
    <row r="75" spans="1:8" ht="58.5" customHeight="1" x14ac:dyDescent="0.25">
      <c r="A75" s="39" t="s">
        <v>114</v>
      </c>
      <c r="B75" s="39"/>
      <c r="C75" s="39"/>
      <c r="D75" s="39"/>
      <c r="E75" s="39"/>
      <c r="F75" s="39"/>
      <c r="G75" s="39"/>
      <c r="H75" s="39"/>
    </row>
  </sheetData>
  <mergeCells count="8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8:C38"/>
    <mergeCell ref="E38:F38"/>
    <mergeCell ref="B39:C39"/>
    <mergeCell ref="E39:F39"/>
    <mergeCell ref="B35:C35"/>
    <mergeCell ref="E35:F35"/>
    <mergeCell ref="B36:C36"/>
    <mergeCell ref="E36:F36"/>
    <mergeCell ref="B37:C37"/>
    <mergeCell ref="E37:F37"/>
    <mergeCell ref="A42:H42"/>
    <mergeCell ref="B43:F43"/>
    <mergeCell ref="B44:F44"/>
    <mergeCell ref="B45:F45"/>
    <mergeCell ref="B40:C40"/>
    <mergeCell ref="E40:F40"/>
    <mergeCell ref="B41:C41"/>
    <mergeCell ref="E41:F41"/>
    <mergeCell ref="B57:C57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55:C55"/>
    <mergeCell ref="B56:C56"/>
    <mergeCell ref="B69:F69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B67:F67"/>
    <mergeCell ref="B68:F68"/>
    <mergeCell ref="A70:H70"/>
    <mergeCell ref="B71:F71"/>
    <mergeCell ref="B72:F72"/>
    <mergeCell ref="B73:F73"/>
    <mergeCell ref="A75:H75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H75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213</v>
      </c>
      <c r="F1" t="s">
        <v>129</v>
      </c>
      <c r="G1">
        <v>4439.25</v>
      </c>
    </row>
    <row r="3" spans="1:8" x14ac:dyDescent="0.25">
      <c r="A3" s="21" t="s">
        <v>0</v>
      </c>
      <c r="B3" s="55" t="s">
        <v>1</v>
      </c>
      <c r="C3" s="56"/>
      <c r="D3" s="56"/>
      <c r="E3" s="56"/>
      <c r="F3" s="57"/>
      <c r="G3" s="21" t="s">
        <v>2</v>
      </c>
      <c r="H3" s="21" t="s">
        <v>3</v>
      </c>
    </row>
    <row r="4" spans="1:8" x14ac:dyDescent="0.25">
      <c r="A4" s="22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22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22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22">
        <v>4</v>
      </c>
      <c r="B8" s="47" t="s">
        <v>8</v>
      </c>
      <c r="C8" s="47"/>
      <c r="D8" s="47"/>
      <c r="E8" s="47"/>
      <c r="F8" s="47"/>
      <c r="G8" s="22" t="s">
        <v>9</v>
      </c>
      <c r="H8" s="5">
        <v>4324.0600000000004</v>
      </c>
    </row>
    <row r="9" spans="1:8" x14ac:dyDescent="0.25">
      <c r="A9" s="22">
        <v>5</v>
      </c>
      <c r="B9" s="47" t="s">
        <v>10</v>
      </c>
      <c r="C9" s="47"/>
      <c r="D9" s="47"/>
      <c r="E9" s="47"/>
      <c r="F9" s="47"/>
      <c r="G9" s="22" t="s">
        <v>9</v>
      </c>
      <c r="H9" s="5">
        <v>385830.62</v>
      </c>
    </row>
    <row r="10" spans="1:8" x14ac:dyDescent="0.25">
      <c r="A10" s="22">
        <v>6</v>
      </c>
      <c r="B10" s="47" t="s">
        <v>11</v>
      </c>
      <c r="C10" s="47"/>
      <c r="D10" s="47"/>
      <c r="E10" s="47"/>
      <c r="F10" s="47"/>
      <c r="G10" s="22" t="s">
        <v>9</v>
      </c>
      <c r="H10" s="5">
        <v>390154.68</v>
      </c>
    </row>
    <row r="11" spans="1:8" x14ac:dyDescent="0.25">
      <c r="A11" s="22">
        <v>7</v>
      </c>
      <c r="B11" s="47" t="s">
        <v>12</v>
      </c>
      <c r="C11" s="47"/>
      <c r="D11" s="47"/>
      <c r="E11" s="47"/>
      <c r="F11" s="47"/>
      <c r="G11" s="22" t="s">
        <v>9</v>
      </c>
      <c r="H11" s="6">
        <v>1186208.02</v>
      </c>
    </row>
    <row r="12" spans="1:8" x14ac:dyDescent="0.25">
      <c r="A12" s="22">
        <v>8</v>
      </c>
      <c r="B12" s="52" t="s">
        <v>13</v>
      </c>
      <c r="C12" s="52"/>
      <c r="D12" s="52"/>
      <c r="E12" s="52"/>
      <c r="F12" s="52"/>
      <c r="G12" s="22" t="s">
        <v>9</v>
      </c>
      <c r="H12" s="6">
        <v>1186208.02</v>
      </c>
    </row>
    <row r="13" spans="1:8" x14ac:dyDescent="0.25">
      <c r="A13" s="22">
        <v>9</v>
      </c>
      <c r="B13" s="52" t="s">
        <v>14</v>
      </c>
      <c r="C13" s="52"/>
      <c r="D13" s="52"/>
      <c r="E13" s="52"/>
      <c r="F13" s="52"/>
      <c r="G13" s="22" t="s">
        <v>9</v>
      </c>
      <c r="H13" s="6">
        <v>0</v>
      </c>
    </row>
    <row r="14" spans="1:8" x14ac:dyDescent="0.25">
      <c r="A14" s="22">
        <v>10</v>
      </c>
      <c r="B14" s="52" t="s">
        <v>15</v>
      </c>
      <c r="C14" s="52"/>
      <c r="D14" s="52"/>
      <c r="E14" s="52"/>
      <c r="F14" s="52"/>
      <c r="G14" s="22" t="s">
        <v>9</v>
      </c>
      <c r="H14" s="6">
        <v>0</v>
      </c>
    </row>
    <row r="15" spans="1:8" x14ac:dyDescent="0.25">
      <c r="A15" s="22">
        <v>11</v>
      </c>
      <c r="B15" s="52" t="s">
        <v>16</v>
      </c>
      <c r="C15" s="52"/>
      <c r="D15" s="52"/>
      <c r="E15" s="52"/>
      <c r="F15" s="52"/>
      <c r="G15" s="22" t="s">
        <v>9</v>
      </c>
      <c r="H15" s="6">
        <v>1211947.83</v>
      </c>
    </row>
    <row r="16" spans="1:8" x14ac:dyDescent="0.25">
      <c r="A16" s="22">
        <v>12</v>
      </c>
      <c r="B16" s="52" t="s">
        <v>17</v>
      </c>
      <c r="C16" s="52"/>
      <c r="D16" s="52"/>
      <c r="E16" s="52"/>
      <c r="F16" s="52"/>
      <c r="G16" s="22" t="s">
        <v>9</v>
      </c>
      <c r="H16" s="6">
        <v>1200547.83</v>
      </c>
    </row>
    <row r="17" spans="1:8" x14ac:dyDescent="0.25">
      <c r="A17" s="22">
        <v>13</v>
      </c>
      <c r="B17" s="52" t="s">
        <v>18</v>
      </c>
      <c r="C17" s="52"/>
      <c r="D17" s="52"/>
      <c r="E17" s="52"/>
      <c r="F17" s="52"/>
      <c r="G17" s="22" t="s">
        <v>9</v>
      </c>
      <c r="H17" s="6">
        <v>0</v>
      </c>
    </row>
    <row r="18" spans="1:8" x14ac:dyDescent="0.25">
      <c r="A18" s="22">
        <v>14</v>
      </c>
      <c r="B18" s="52" t="s">
        <v>19</v>
      </c>
      <c r="C18" s="52"/>
      <c r="D18" s="52"/>
      <c r="E18" s="52"/>
      <c r="F18" s="52"/>
      <c r="G18" s="22" t="s">
        <v>9</v>
      </c>
      <c r="H18" s="6">
        <v>0</v>
      </c>
    </row>
    <row r="19" spans="1:8" x14ac:dyDescent="0.25">
      <c r="A19" s="22">
        <v>15</v>
      </c>
      <c r="B19" s="52" t="s">
        <v>20</v>
      </c>
      <c r="C19" s="52"/>
      <c r="D19" s="52"/>
      <c r="E19" s="52"/>
      <c r="F19" s="52"/>
      <c r="G19" s="22" t="s">
        <v>9</v>
      </c>
      <c r="H19" s="6">
        <v>11400</v>
      </c>
    </row>
    <row r="20" spans="1:8" x14ac:dyDescent="0.25">
      <c r="A20" s="22">
        <v>16</v>
      </c>
      <c r="B20" s="52" t="s">
        <v>21</v>
      </c>
      <c r="C20" s="52"/>
      <c r="D20" s="52"/>
      <c r="E20" s="52"/>
      <c r="F20" s="52"/>
      <c r="G20" s="22" t="s">
        <v>9</v>
      </c>
      <c r="H20" s="6">
        <v>0</v>
      </c>
    </row>
    <row r="21" spans="1:8" x14ac:dyDescent="0.25">
      <c r="A21" s="22">
        <v>17</v>
      </c>
      <c r="B21" s="52" t="s">
        <v>22</v>
      </c>
      <c r="C21" s="52"/>
      <c r="D21" s="52"/>
      <c r="E21" s="52"/>
      <c r="F21" s="52"/>
      <c r="G21" s="22" t="s">
        <v>9</v>
      </c>
      <c r="H21" s="6">
        <v>826117.21</v>
      </c>
    </row>
    <row r="22" spans="1:8" x14ac:dyDescent="0.25">
      <c r="A22" s="22">
        <v>18</v>
      </c>
      <c r="B22" s="52" t="s">
        <v>23</v>
      </c>
      <c r="C22" s="52"/>
      <c r="D22" s="52"/>
      <c r="E22" s="52"/>
      <c r="F22" s="52"/>
      <c r="G22" s="22" t="s">
        <v>9</v>
      </c>
      <c r="H22" s="6">
        <v>11245.7</v>
      </c>
    </row>
    <row r="23" spans="1:8" x14ac:dyDescent="0.25">
      <c r="A23" s="22">
        <v>19</v>
      </c>
      <c r="B23" s="52" t="s">
        <v>24</v>
      </c>
      <c r="C23" s="52"/>
      <c r="D23" s="52"/>
      <c r="E23" s="52"/>
      <c r="F23" s="52"/>
      <c r="G23" s="22" t="s">
        <v>9</v>
      </c>
      <c r="H23" s="6">
        <v>360090.72</v>
      </c>
    </row>
    <row r="24" spans="1:8" x14ac:dyDescent="0.25">
      <c r="A24" s="22">
        <v>20</v>
      </c>
      <c r="B24" s="52" t="s">
        <v>25</v>
      </c>
      <c r="C24" s="52"/>
      <c r="D24" s="52"/>
      <c r="E24" s="52"/>
      <c r="F24" s="52"/>
      <c r="G24" s="22" t="s">
        <v>9</v>
      </c>
      <c r="H24" s="6">
        <v>371336.42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23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541155.62</v>
      </c>
      <c r="E27" s="41" t="s">
        <v>39</v>
      </c>
      <c r="F27" s="41"/>
      <c r="G27" s="8" t="s">
        <v>40</v>
      </c>
      <c r="H27" s="18">
        <f>D27/$G$1/12</f>
        <v>10.158540669407371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39086.400000000001</v>
      </c>
      <c r="E28" s="41" t="s">
        <v>39</v>
      </c>
      <c r="F28" s="41"/>
      <c r="G28" s="8" t="s">
        <v>40</v>
      </c>
      <c r="H28" s="18">
        <f t="shared" ref="H28:H41" si="0">D28/$G$1/12</f>
        <v>0.73372754406712859</v>
      </c>
    </row>
    <row r="29" spans="1:8" x14ac:dyDescent="0.25">
      <c r="A29" s="12" t="s">
        <v>42</v>
      </c>
      <c r="B29" s="47" t="s">
        <v>37</v>
      </c>
      <c r="C29" s="47"/>
      <c r="D29" s="13">
        <v>37590.42</v>
      </c>
      <c r="E29" s="48" t="s">
        <v>39</v>
      </c>
      <c r="F29" s="48"/>
      <c r="G29" s="15" t="s">
        <v>40</v>
      </c>
      <c r="H29" s="18">
        <f t="shared" si="0"/>
        <v>0.70564509770794615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29299.05</v>
      </c>
      <c r="E30" s="60" t="s">
        <v>39</v>
      </c>
      <c r="F30" s="61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f>9064.63+20697.58</f>
        <v>29762.21</v>
      </c>
      <c r="E31" s="41" t="s">
        <v>43</v>
      </c>
      <c r="F31" s="41"/>
      <c r="G31" s="15" t="s">
        <v>40</v>
      </c>
      <c r="H31" s="18">
        <f t="shared" si="0"/>
        <v>0.55869441159354993</v>
      </c>
    </row>
    <row r="32" spans="1:8" ht="15.75" customHeight="1" x14ac:dyDescent="0.25">
      <c r="A32" s="16" t="s">
        <v>51</v>
      </c>
      <c r="B32" s="40" t="s">
        <v>47</v>
      </c>
      <c r="C32" s="40"/>
      <c r="D32" s="17">
        <v>172939.83</v>
      </c>
      <c r="E32" s="41" t="s">
        <v>39</v>
      </c>
      <c r="F32" s="41"/>
      <c r="G32" s="15" t="s">
        <v>40</v>
      </c>
      <c r="H32" s="18">
        <f t="shared" si="0"/>
        <v>3.2464160612716113</v>
      </c>
    </row>
    <row r="33" spans="1:8" ht="30" customHeight="1" x14ac:dyDescent="0.25">
      <c r="A33" s="16" t="s">
        <v>53</v>
      </c>
      <c r="B33" s="49" t="s">
        <v>49</v>
      </c>
      <c r="C33" s="50"/>
      <c r="D33" s="17">
        <v>2424.2399999999998</v>
      </c>
      <c r="E33" s="41" t="s">
        <v>50</v>
      </c>
      <c r="F33" s="41"/>
      <c r="G33" s="8" t="s">
        <v>40</v>
      </c>
      <c r="H33" s="18">
        <f t="shared" si="0"/>
        <v>4.5507687109308997E-2</v>
      </c>
    </row>
    <row r="34" spans="1:8" ht="29.25" customHeight="1" x14ac:dyDescent="0.25">
      <c r="A34" s="16" t="s">
        <v>55</v>
      </c>
      <c r="B34" s="49" t="s">
        <v>52</v>
      </c>
      <c r="C34" s="50"/>
      <c r="D34" s="17">
        <v>9000</v>
      </c>
      <c r="E34" s="41" t="s">
        <v>50</v>
      </c>
      <c r="F34" s="41"/>
      <c r="G34" s="8" t="s">
        <v>40</v>
      </c>
      <c r="H34" s="18">
        <f t="shared" si="0"/>
        <v>0.16894745734076702</v>
      </c>
    </row>
    <row r="35" spans="1:8" x14ac:dyDescent="0.25">
      <c r="A35" s="12" t="s">
        <v>57</v>
      </c>
      <c r="B35" s="47" t="s">
        <v>134</v>
      </c>
      <c r="C35" s="47"/>
      <c r="D35" s="13">
        <v>2300</v>
      </c>
      <c r="E35" s="48"/>
      <c r="F35" s="48"/>
      <c r="G35" s="15" t="s">
        <v>40</v>
      </c>
      <c r="H35" s="18">
        <f t="shared" si="0"/>
        <v>4.3175461320418239E-2</v>
      </c>
    </row>
    <row r="36" spans="1:8" x14ac:dyDescent="0.25">
      <c r="A36" s="12" t="s">
        <v>59</v>
      </c>
      <c r="B36" s="47" t="s">
        <v>54</v>
      </c>
      <c r="C36" s="47"/>
      <c r="D36" s="13">
        <v>2162.2800000000002</v>
      </c>
      <c r="E36" s="48" t="s">
        <v>39</v>
      </c>
      <c r="F36" s="48"/>
      <c r="G36" s="15" t="s">
        <v>40</v>
      </c>
      <c r="H36" s="18">
        <f t="shared" si="0"/>
        <v>4.0590189784310414E-2</v>
      </c>
    </row>
    <row r="37" spans="1:8" ht="37.5" customHeight="1" x14ac:dyDescent="0.25">
      <c r="A37" s="16" t="s">
        <v>60</v>
      </c>
      <c r="B37" s="49" t="s">
        <v>195</v>
      </c>
      <c r="C37" s="50"/>
      <c r="D37" s="17">
        <f>14342.63+2393.31+13849.09</f>
        <v>30585.03</v>
      </c>
      <c r="E37" s="41" t="s">
        <v>56</v>
      </c>
      <c r="F37" s="41"/>
      <c r="G37" s="8" t="s">
        <v>40</v>
      </c>
      <c r="H37" s="18">
        <f t="shared" si="0"/>
        <v>0.57414033902123107</v>
      </c>
    </row>
    <row r="38" spans="1:8" ht="42.75" customHeight="1" x14ac:dyDescent="0.25">
      <c r="A38" s="16" t="s">
        <v>62</v>
      </c>
      <c r="B38" s="49" t="s">
        <v>66</v>
      </c>
      <c r="C38" s="50"/>
      <c r="D38" s="17">
        <v>11737.8</v>
      </c>
      <c r="E38" s="41" t="s">
        <v>39</v>
      </c>
      <c r="F38" s="41"/>
      <c r="G38" s="8" t="s">
        <v>40</v>
      </c>
      <c r="H38" s="18">
        <f t="shared" si="0"/>
        <v>0.22034127386382832</v>
      </c>
    </row>
    <row r="39" spans="1:8" x14ac:dyDescent="0.25">
      <c r="A39" s="12" t="s">
        <v>64</v>
      </c>
      <c r="B39" s="47" t="s">
        <v>196</v>
      </c>
      <c r="C39" s="47"/>
      <c r="D39" s="13">
        <v>11664</v>
      </c>
      <c r="E39" s="48"/>
      <c r="F39" s="48"/>
      <c r="G39" s="15" t="s">
        <v>40</v>
      </c>
      <c r="H39" s="18">
        <f t="shared" si="0"/>
        <v>0.21895590471363405</v>
      </c>
    </row>
    <row r="40" spans="1:8" x14ac:dyDescent="0.25">
      <c r="A40" s="12" t="s">
        <v>118</v>
      </c>
      <c r="B40" s="47" t="s">
        <v>61</v>
      </c>
      <c r="C40" s="47"/>
      <c r="D40" s="13">
        <v>172.54</v>
      </c>
      <c r="E40" s="48"/>
      <c r="F40" s="48"/>
      <c r="G40" s="15" t="s">
        <v>40</v>
      </c>
      <c r="H40" s="18">
        <f t="shared" si="0"/>
        <v>3.2389104766195487E-3</v>
      </c>
    </row>
    <row r="41" spans="1:8" ht="27.75" customHeight="1" x14ac:dyDescent="0.25">
      <c r="A41" s="16" t="s">
        <v>119</v>
      </c>
      <c r="B41" s="58" t="s">
        <v>137</v>
      </c>
      <c r="C41" s="59"/>
      <c r="D41" s="17">
        <v>181.72</v>
      </c>
      <c r="E41" s="41"/>
      <c r="F41" s="41"/>
      <c r="G41" s="8" t="s">
        <v>40</v>
      </c>
      <c r="H41" s="18">
        <f t="shared" si="0"/>
        <v>3.411236883107131E-3</v>
      </c>
    </row>
    <row r="42" spans="1:8" x14ac:dyDescent="0.25">
      <c r="A42" s="45" t="s">
        <v>67</v>
      </c>
      <c r="B42" s="45"/>
      <c r="C42" s="45"/>
      <c r="D42" s="45"/>
      <c r="E42" s="45"/>
      <c r="F42" s="45"/>
      <c r="G42" s="45"/>
      <c r="H42" s="45"/>
    </row>
    <row r="43" spans="1:8" x14ac:dyDescent="0.25">
      <c r="A43" s="12" t="s">
        <v>70</v>
      </c>
      <c r="B43" s="42" t="s">
        <v>68</v>
      </c>
      <c r="C43" s="43"/>
      <c r="D43" s="43"/>
      <c r="E43" s="43"/>
      <c r="F43" s="44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42" t="s">
        <v>72</v>
      </c>
      <c r="C44" s="43"/>
      <c r="D44" s="43"/>
      <c r="E44" s="43"/>
      <c r="F44" s="44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42" t="s">
        <v>74</v>
      </c>
      <c r="C45" s="43"/>
      <c r="D45" s="43"/>
      <c r="E45" s="43"/>
      <c r="F45" s="44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42" t="s">
        <v>76</v>
      </c>
      <c r="C46" s="43"/>
      <c r="D46" s="43"/>
      <c r="E46" s="43"/>
      <c r="F46" s="44"/>
      <c r="G46" s="15" t="s">
        <v>9</v>
      </c>
      <c r="H46" s="6">
        <f>D46/2734.06</f>
        <v>0</v>
      </c>
    </row>
    <row r="47" spans="1:8" x14ac:dyDescent="0.25">
      <c r="A47" s="45" t="s">
        <v>77</v>
      </c>
      <c r="B47" s="45"/>
      <c r="C47" s="45"/>
      <c r="D47" s="45"/>
      <c r="E47" s="45"/>
      <c r="F47" s="45"/>
      <c r="G47" s="45"/>
      <c r="H47" s="45"/>
    </row>
    <row r="48" spans="1:8" x14ac:dyDescent="0.25">
      <c r="A48" s="12" t="s">
        <v>78</v>
      </c>
      <c r="B48" s="42" t="s">
        <v>8</v>
      </c>
      <c r="C48" s="43"/>
      <c r="D48" s="43"/>
      <c r="E48" s="43"/>
      <c r="F48" s="44"/>
      <c r="G48" s="15" t="s">
        <v>9</v>
      </c>
      <c r="H48" s="6">
        <v>10238.83</v>
      </c>
    </row>
    <row r="49" spans="1:8" x14ac:dyDescent="0.25">
      <c r="A49" s="12" t="s">
        <v>79</v>
      </c>
      <c r="B49" s="42" t="s">
        <v>10</v>
      </c>
      <c r="C49" s="43"/>
      <c r="D49" s="43"/>
      <c r="E49" s="43"/>
      <c r="F49" s="44"/>
      <c r="G49" s="15" t="s">
        <v>9</v>
      </c>
      <c r="H49" s="6">
        <v>247204.06</v>
      </c>
    </row>
    <row r="50" spans="1:8" x14ac:dyDescent="0.25">
      <c r="A50" s="12" t="s">
        <v>80</v>
      </c>
      <c r="B50" s="42" t="s">
        <v>11</v>
      </c>
      <c r="C50" s="43"/>
      <c r="D50" s="43"/>
      <c r="E50" s="43"/>
      <c r="F50" s="44"/>
      <c r="G50" s="15" t="s">
        <v>9</v>
      </c>
      <c r="H50" s="6">
        <v>257442.89</v>
      </c>
    </row>
    <row r="51" spans="1:8" x14ac:dyDescent="0.25">
      <c r="A51" s="12" t="s">
        <v>81</v>
      </c>
      <c r="B51" s="42" t="s">
        <v>23</v>
      </c>
      <c r="C51" s="43"/>
      <c r="D51" s="43"/>
      <c r="E51" s="43"/>
      <c r="F51" s="44"/>
      <c r="G51" s="15" t="s">
        <v>9</v>
      </c>
      <c r="H51" s="6">
        <v>27539.45</v>
      </c>
    </row>
    <row r="52" spans="1:8" x14ac:dyDescent="0.25">
      <c r="A52" s="12" t="s">
        <v>82</v>
      </c>
      <c r="B52" s="42" t="s">
        <v>24</v>
      </c>
      <c r="C52" s="43"/>
      <c r="D52" s="43"/>
      <c r="E52" s="43"/>
      <c r="F52" s="44"/>
      <c r="G52" s="15" t="s">
        <v>9</v>
      </c>
      <c r="H52" s="6">
        <v>292220.52</v>
      </c>
    </row>
    <row r="53" spans="1:8" x14ac:dyDescent="0.25">
      <c r="A53" s="12" t="s">
        <v>83</v>
      </c>
      <c r="B53" s="42" t="s">
        <v>25</v>
      </c>
      <c r="C53" s="43"/>
      <c r="D53" s="43"/>
      <c r="E53" s="43"/>
      <c r="F53" s="44"/>
      <c r="G53" s="15" t="s">
        <v>9</v>
      </c>
      <c r="H53" s="6">
        <v>319759.96999999997</v>
      </c>
    </row>
    <row r="54" spans="1:8" x14ac:dyDescent="0.25">
      <c r="A54" s="45" t="s">
        <v>84</v>
      </c>
      <c r="B54" s="45"/>
      <c r="C54" s="45"/>
      <c r="D54" s="45"/>
      <c r="E54" s="45"/>
      <c r="F54" s="45"/>
      <c r="G54" s="45"/>
      <c r="H54" s="45"/>
    </row>
    <row r="55" spans="1:8" ht="33.75" customHeight="1" x14ac:dyDescent="0.25">
      <c r="A55" s="23">
        <v>32</v>
      </c>
      <c r="B55" s="46" t="s">
        <v>85</v>
      </c>
      <c r="C55" s="46"/>
      <c r="D55" s="23" t="s">
        <v>32</v>
      </c>
      <c r="E55" s="23" t="s">
        <v>86</v>
      </c>
      <c r="F55" s="23" t="s">
        <v>87</v>
      </c>
      <c r="G55" s="23" t="s">
        <v>88</v>
      </c>
      <c r="H55" s="23" t="s">
        <v>89</v>
      </c>
    </row>
    <row r="56" spans="1:8" x14ac:dyDescent="0.25">
      <c r="A56" s="22">
        <v>33</v>
      </c>
      <c r="B56" s="47" t="s">
        <v>32</v>
      </c>
      <c r="C56" s="47"/>
      <c r="D56" s="22" t="s">
        <v>90</v>
      </c>
      <c r="E56" s="22" t="s">
        <v>91</v>
      </c>
      <c r="F56" s="22" t="s">
        <v>92</v>
      </c>
      <c r="G56" s="22" t="s">
        <v>92</v>
      </c>
      <c r="H56" s="22" t="s">
        <v>92</v>
      </c>
    </row>
    <row r="57" spans="1:8" x14ac:dyDescent="0.25">
      <c r="A57" s="22">
        <v>34</v>
      </c>
      <c r="B57" s="47" t="s">
        <v>94</v>
      </c>
      <c r="C57" s="47"/>
      <c r="D57" s="22" t="s">
        <v>93</v>
      </c>
      <c r="E57" s="13">
        <v>752.4</v>
      </c>
      <c r="F57" s="13">
        <v>393.75</v>
      </c>
      <c r="G57" s="13">
        <v>8234.73</v>
      </c>
      <c r="H57" s="13">
        <v>5823.97</v>
      </c>
    </row>
    <row r="58" spans="1:8" x14ac:dyDescent="0.25">
      <c r="A58" s="22">
        <v>35</v>
      </c>
      <c r="B58" s="47" t="s">
        <v>95</v>
      </c>
      <c r="C58" s="47"/>
      <c r="D58" s="22" t="s">
        <v>9</v>
      </c>
      <c r="E58" s="13">
        <v>704905.18</v>
      </c>
      <c r="F58" s="13">
        <v>124768.44</v>
      </c>
      <c r="G58" s="13">
        <v>90057.91</v>
      </c>
      <c r="H58" s="13">
        <v>69077.66</v>
      </c>
    </row>
    <row r="59" spans="1:8" x14ac:dyDescent="0.25">
      <c r="A59" s="22">
        <v>36</v>
      </c>
      <c r="B59" s="47" t="s">
        <v>96</v>
      </c>
      <c r="C59" s="47"/>
      <c r="D59" s="22" t="s">
        <v>9</v>
      </c>
      <c r="E59" s="13">
        <v>680877.77</v>
      </c>
      <c r="F59" s="13">
        <v>111337.3</v>
      </c>
      <c r="G59" s="13">
        <v>88421.15</v>
      </c>
      <c r="H59" s="13">
        <v>63156.51</v>
      </c>
    </row>
    <row r="60" spans="1:8" x14ac:dyDescent="0.25">
      <c r="A60" s="22">
        <v>37</v>
      </c>
      <c r="B60" s="47" t="s">
        <v>97</v>
      </c>
      <c r="C60" s="47"/>
      <c r="D60" s="22" t="s">
        <v>9</v>
      </c>
      <c r="E60" s="13">
        <v>24027.41</v>
      </c>
      <c r="F60" s="13">
        <v>13431.14</v>
      </c>
      <c r="G60" s="13">
        <v>1636.76</v>
      </c>
      <c r="H60" s="13">
        <v>5921.15</v>
      </c>
    </row>
    <row r="61" spans="1:8" ht="48" customHeight="1" x14ac:dyDescent="0.25">
      <c r="A61" s="20">
        <v>38</v>
      </c>
      <c r="B61" s="46" t="s">
        <v>98</v>
      </c>
      <c r="C61" s="46"/>
      <c r="D61" s="20" t="s">
        <v>9</v>
      </c>
      <c r="E61" s="17">
        <v>841186.85</v>
      </c>
      <c r="F61" s="17">
        <v>20305.900000000001</v>
      </c>
      <c r="G61" s="17">
        <v>154538.35999999999</v>
      </c>
      <c r="H61" s="17">
        <v>265246.38</v>
      </c>
    </row>
    <row r="62" spans="1:8" ht="48" customHeight="1" x14ac:dyDescent="0.25">
      <c r="A62" s="20">
        <v>39</v>
      </c>
      <c r="B62" s="46" t="s">
        <v>99</v>
      </c>
      <c r="C62" s="46"/>
      <c r="D62" s="20" t="s">
        <v>9</v>
      </c>
      <c r="E62" s="17">
        <v>680877.77</v>
      </c>
      <c r="F62" s="17">
        <v>111337.3</v>
      </c>
      <c r="G62" s="17">
        <v>88421.15</v>
      </c>
      <c r="H62" s="17">
        <v>63156.51</v>
      </c>
    </row>
    <row r="63" spans="1:8" ht="48" customHeight="1" x14ac:dyDescent="0.25">
      <c r="A63" s="20">
        <v>40</v>
      </c>
      <c r="B63" s="46" t="s">
        <v>100</v>
      </c>
      <c r="C63" s="46"/>
      <c r="D63" s="20" t="s">
        <v>9</v>
      </c>
      <c r="E63" s="17">
        <v>160309.07999999999</v>
      </c>
      <c r="F63" s="17">
        <v>-91031.4</v>
      </c>
      <c r="G63" s="17">
        <v>66117.210000000006</v>
      </c>
      <c r="H63" s="17">
        <v>202089.87</v>
      </c>
    </row>
    <row r="64" spans="1:8" ht="48" customHeight="1" x14ac:dyDescent="0.25">
      <c r="A64" s="20">
        <v>41</v>
      </c>
      <c r="B64" s="46" t="s">
        <v>101</v>
      </c>
      <c r="C64" s="46"/>
      <c r="D64" s="20" t="s">
        <v>9</v>
      </c>
      <c r="E64" s="17">
        <v>0</v>
      </c>
      <c r="F64" s="17">
        <v>0</v>
      </c>
      <c r="G64" s="17">
        <v>0</v>
      </c>
      <c r="H64" s="17">
        <v>0</v>
      </c>
    </row>
    <row r="65" spans="1:8" x14ac:dyDescent="0.25">
      <c r="A65" s="45" t="s">
        <v>102</v>
      </c>
      <c r="B65" s="45"/>
      <c r="C65" s="45"/>
      <c r="D65" s="45"/>
      <c r="E65" s="45"/>
      <c r="F65" s="45"/>
      <c r="G65" s="45"/>
      <c r="H65" s="45"/>
    </row>
    <row r="66" spans="1:8" x14ac:dyDescent="0.25">
      <c r="A66" s="12" t="s">
        <v>103</v>
      </c>
      <c r="B66" s="42" t="s">
        <v>68</v>
      </c>
      <c r="C66" s="43"/>
      <c r="D66" s="43"/>
      <c r="E66" s="43"/>
      <c r="F66" s="44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42" t="s">
        <v>72</v>
      </c>
      <c r="C67" s="43"/>
      <c r="D67" s="43"/>
      <c r="E67" s="43"/>
      <c r="F67" s="44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42" t="s">
        <v>74</v>
      </c>
      <c r="C68" s="43"/>
      <c r="D68" s="43"/>
      <c r="E68" s="43"/>
      <c r="F68" s="44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42" t="s">
        <v>76</v>
      </c>
      <c r="C69" s="43"/>
      <c r="D69" s="43"/>
      <c r="E69" s="43"/>
      <c r="F69" s="44"/>
      <c r="G69" s="15" t="s">
        <v>9</v>
      </c>
      <c r="H69" s="6">
        <f>D69/2734.06</f>
        <v>0</v>
      </c>
    </row>
    <row r="70" spans="1:8" x14ac:dyDescent="0.25">
      <c r="A70" s="45" t="s">
        <v>107</v>
      </c>
      <c r="B70" s="45"/>
      <c r="C70" s="45"/>
      <c r="D70" s="45"/>
      <c r="E70" s="45"/>
      <c r="F70" s="45"/>
      <c r="G70" s="45"/>
      <c r="H70" s="45"/>
    </row>
    <row r="71" spans="1:8" x14ac:dyDescent="0.25">
      <c r="A71" s="12" t="s">
        <v>108</v>
      </c>
      <c r="B71" s="42" t="s">
        <v>111</v>
      </c>
      <c r="C71" s="43"/>
      <c r="D71" s="43"/>
      <c r="E71" s="43"/>
      <c r="F71" s="44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42" t="s">
        <v>112</v>
      </c>
      <c r="C72" s="43"/>
      <c r="D72" s="43"/>
      <c r="E72" s="43"/>
      <c r="F72" s="44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42" t="s">
        <v>113</v>
      </c>
      <c r="C73" s="43"/>
      <c r="D73" s="43"/>
      <c r="E73" s="43"/>
      <c r="F73" s="44"/>
      <c r="G73" s="15" t="s">
        <v>9</v>
      </c>
      <c r="H73" s="6">
        <f>D73/2734.06</f>
        <v>0</v>
      </c>
    </row>
    <row r="75" spans="1:8" ht="58.5" customHeight="1" x14ac:dyDescent="0.25">
      <c r="A75" s="39" t="s">
        <v>114</v>
      </c>
      <c r="B75" s="39"/>
      <c r="C75" s="39"/>
      <c r="D75" s="39"/>
      <c r="E75" s="39"/>
      <c r="F75" s="39"/>
      <c r="G75" s="39"/>
      <c r="H75" s="39"/>
    </row>
  </sheetData>
  <mergeCells count="8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5:F45"/>
    <mergeCell ref="B38:C38"/>
    <mergeCell ref="E38:F38"/>
    <mergeCell ref="B39:C39"/>
    <mergeCell ref="E39:F39"/>
    <mergeCell ref="B40:C40"/>
    <mergeCell ref="E40:F40"/>
    <mergeCell ref="B41:C41"/>
    <mergeCell ref="E41:F41"/>
    <mergeCell ref="A42:H42"/>
    <mergeCell ref="B43:F43"/>
    <mergeCell ref="B44:F44"/>
    <mergeCell ref="B57:C57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55:C55"/>
    <mergeCell ref="B56:C56"/>
    <mergeCell ref="B69:F69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B67:F67"/>
    <mergeCell ref="B68:F68"/>
    <mergeCell ref="A70:H70"/>
    <mergeCell ref="B71:F71"/>
    <mergeCell ref="B72:F72"/>
    <mergeCell ref="B73:F73"/>
    <mergeCell ref="A75:H75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H78"/>
  <sheetViews>
    <sheetView workbookViewId="0">
      <selection activeCell="D2" sqref="D2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212</v>
      </c>
      <c r="F1" t="s">
        <v>129</v>
      </c>
      <c r="G1">
        <v>4439.25</v>
      </c>
    </row>
    <row r="3" spans="1:8" x14ac:dyDescent="0.25">
      <c r="A3" s="24" t="s">
        <v>0</v>
      </c>
      <c r="B3" s="55" t="s">
        <v>1</v>
      </c>
      <c r="C3" s="56"/>
      <c r="D3" s="56"/>
      <c r="E3" s="56"/>
      <c r="F3" s="57"/>
      <c r="G3" s="24" t="s">
        <v>2</v>
      </c>
      <c r="H3" s="24" t="s">
        <v>3</v>
      </c>
    </row>
    <row r="4" spans="1:8" x14ac:dyDescent="0.25">
      <c r="A4" s="27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27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27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27">
        <v>4</v>
      </c>
      <c r="B8" s="47" t="s">
        <v>8</v>
      </c>
      <c r="C8" s="47"/>
      <c r="D8" s="47"/>
      <c r="E8" s="47"/>
      <c r="F8" s="47"/>
      <c r="G8" s="27" t="s">
        <v>9</v>
      </c>
      <c r="H8" s="5">
        <v>6309.63</v>
      </c>
    </row>
    <row r="9" spans="1:8" x14ac:dyDescent="0.25">
      <c r="A9" s="27">
        <v>5</v>
      </c>
      <c r="B9" s="47" t="s">
        <v>10</v>
      </c>
      <c r="C9" s="47"/>
      <c r="D9" s="47"/>
      <c r="E9" s="47"/>
      <c r="F9" s="47"/>
      <c r="G9" s="27" t="s">
        <v>9</v>
      </c>
      <c r="H9" s="5">
        <v>383963.9</v>
      </c>
    </row>
    <row r="10" spans="1:8" x14ac:dyDescent="0.25">
      <c r="A10" s="27">
        <v>6</v>
      </c>
      <c r="B10" s="47" t="s">
        <v>11</v>
      </c>
      <c r="C10" s="47"/>
      <c r="D10" s="47"/>
      <c r="E10" s="47"/>
      <c r="F10" s="47"/>
      <c r="G10" s="27" t="s">
        <v>9</v>
      </c>
      <c r="H10" s="5">
        <v>390273.53</v>
      </c>
    </row>
    <row r="11" spans="1:8" x14ac:dyDescent="0.25">
      <c r="A11" s="27">
        <v>7</v>
      </c>
      <c r="B11" s="47" t="s">
        <v>12</v>
      </c>
      <c r="C11" s="47"/>
      <c r="D11" s="47"/>
      <c r="E11" s="47"/>
      <c r="F11" s="47"/>
      <c r="G11" s="27" t="s">
        <v>9</v>
      </c>
      <c r="H11" s="6">
        <v>1129274.1399999999</v>
      </c>
    </row>
    <row r="12" spans="1:8" x14ac:dyDescent="0.25">
      <c r="A12" s="27">
        <v>8</v>
      </c>
      <c r="B12" s="52" t="s">
        <v>13</v>
      </c>
      <c r="C12" s="52"/>
      <c r="D12" s="52"/>
      <c r="E12" s="52"/>
      <c r="F12" s="52"/>
      <c r="G12" s="27" t="s">
        <v>9</v>
      </c>
      <c r="H12" s="6">
        <v>1129274.1399999999</v>
      </c>
    </row>
    <row r="13" spans="1:8" x14ac:dyDescent="0.25">
      <c r="A13" s="27">
        <v>9</v>
      </c>
      <c r="B13" s="52" t="s">
        <v>14</v>
      </c>
      <c r="C13" s="52"/>
      <c r="D13" s="52"/>
      <c r="E13" s="52"/>
      <c r="F13" s="52"/>
      <c r="G13" s="27" t="s">
        <v>9</v>
      </c>
      <c r="H13" s="6">
        <v>0</v>
      </c>
    </row>
    <row r="14" spans="1:8" x14ac:dyDescent="0.25">
      <c r="A14" s="27">
        <v>10</v>
      </c>
      <c r="B14" s="52" t="s">
        <v>15</v>
      </c>
      <c r="C14" s="52"/>
      <c r="D14" s="52"/>
      <c r="E14" s="52"/>
      <c r="F14" s="52"/>
      <c r="G14" s="27" t="s">
        <v>9</v>
      </c>
      <c r="H14" s="6">
        <v>0</v>
      </c>
    </row>
    <row r="15" spans="1:8" x14ac:dyDescent="0.25">
      <c r="A15" s="27">
        <v>11</v>
      </c>
      <c r="B15" s="52" t="s">
        <v>16</v>
      </c>
      <c r="C15" s="52"/>
      <c r="D15" s="52"/>
      <c r="E15" s="52"/>
      <c r="F15" s="52"/>
      <c r="G15" s="27" t="s">
        <v>9</v>
      </c>
      <c r="H15" s="6">
        <v>1095649.45</v>
      </c>
    </row>
    <row r="16" spans="1:8" x14ac:dyDescent="0.25">
      <c r="A16" s="27">
        <v>12</v>
      </c>
      <c r="B16" s="52" t="s">
        <v>17</v>
      </c>
      <c r="C16" s="52"/>
      <c r="D16" s="52"/>
      <c r="E16" s="52"/>
      <c r="F16" s="52"/>
      <c r="G16" s="27" t="s">
        <v>9</v>
      </c>
      <c r="H16" s="6">
        <v>1092649.45</v>
      </c>
    </row>
    <row r="17" spans="1:8" x14ac:dyDescent="0.25">
      <c r="A17" s="27">
        <v>13</v>
      </c>
      <c r="B17" s="52" t="s">
        <v>18</v>
      </c>
      <c r="C17" s="52"/>
      <c r="D17" s="52"/>
      <c r="E17" s="52"/>
      <c r="F17" s="52"/>
      <c r="G17" s="27" t="s">
        <v>9</v>
      </c>
      <c r="H17" s="6">
        <v>0</v>
      </c>
    </row>
    <row r="18" spans="1:8" x14ac:dyDescent="0.25">
      <c r="A18" s="27">
        <v>14</v>
      </c>
      <c r="B18" s="52" t="s">
        <v>19</v>
      </c>
      <c r="C18" s="52"/>
      <c r="D18" s="52"/>
      <c r="E18" s="52"/>
      <c r="F18" s="52"/>
      <c r="G18" s="27" t="s">
        <v>9</v>
      </c>
      <c r="H18" s="6">
        <v>0</v>
      </c>
    </row>
    <row r="19" spans="1:8" x14ac:dyDescent="0.25">
      <c r="A19" s="27">
        <v>15</v>
      </c>
      <c r="B19" s="52" t="s">
        <v>20</v>
      </c>
      <c r="C19" s="52"/>
      <c r="D19" s="52"/>
      <c r="E19" s="52"/>
      <c r="F19" s="52"/>
      <c r="G19" s="27" t="s">
        <v>9</v>
      </c>
      <c r="H19" s="6">
        <v>3000</v>
      </c>
    </row>
    <row r="20" spans="1:8" x14ac:dyDescent="0.25">
      <c r="A20" s="27">
        <v>16</v>
      </c>
      <c r="B20" s="52" t="s">
        <v>21</v>
      </c>
      <c r="C20" s="52"/>
      <c r="D20" s="52"/>
      <c r="E20" s="52"/>
      <c r="F20" s="52"/>
      <c r="G20" s="27" t="s">
        <v>9</v>
      </c>
      <c r="H20" s="6">
        <v>0</v>
      </c>
    </row>
    <row r="21" spans="1:8" x14ac:dyDescent="0.25">
      <c r="A21" s="27">
        <v>17</v>
      </c>
      <c r="B21" s="52" t="s">
        <v>22</v>
      </c>
      <c r="C21" s="52"/>
      <c r="D21" s="52"/>
      <c r="E21" s="52"/>
      <c r="F21" s="52"/>
      <c r="G21" s="27" t="s">
        <v>9</v>
      </c>
      <c r="H21" s="6">
        <v>711685.55</v>
      </c>
    </row>
    <row r="22" spans="1:8" x14ac:dyDescent="0.25">
      <c r="A22" s="27">
        <v>18</v>
      </c>
      <c r="B22" s="52" t="s">
        <v>23</v>
      </c>
      <c r="C22" s="52"/>
      <c r="D22" s="52"/>
      <c r="E22" s="52"/>
      <c r="F22" s="52"/>
      <c r="G22" s="27" t="s">
        <v>9</v>
      </c>
      <c r="H22" s="6">
        <v>13549.66</v>
      </c>
    </row>
    <row r="23" spans="1:8" x14ac:dyDescent="0.25">
      <c r="A23" s="27">
        <v>19</v>
      </c>
      <c r="B23" s="52" t="s">
        <v>24</v>
      </c>
      <c r="C23" s="52"/>
      <c r="D23" s="52"/>
      <c r="E23" s="52"/>
      <c r="F23" s="52"/>
      <c r="G23" s="27" t="s">
        <v>9</v>
      </c>
      <c r="H23" s="6">
        <v>417588.59</v>
      </c>
    </row>
    <row r="24" spans="1:8" x14ac:dyDescent="0.25">
      <c r="A24" s="27">
        <v>20</v>
      </c>
      <c r="B24" s="52" t="s">
        <v>25</v>
      </c>
      <c r="C24" s="52"/>
      <c r="D24" s="52"/>
      <c r="E24" s="52"/>
      <c r="F24" s="52"/>
      <c r="G24" s="27" t="s">
        <v>9</v>
      </c>
      <c r="H24" s="6">
        <v>431138.25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25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438363.85</v>
      </c>
      <c r="E27" s="41" t="s">
        <v>39</v>
      </c>
      <c r="F27" s="41"/>
      <c r="G27" s="8" t="s">
        <v>40</v>
      </c>
      <c r="H27" s="18">
        <f>D27/$G$1/12</f>
        <v>8.2289397608454866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33493.58</v>
      </c>
      <c r="E28" s="41" t="s">
        <v>39</v>
      </c>
      <c r="F28" s="41"/>
      <c r="G28" s="8" t="s">
        <v>40</v>
      </c>
      <c r="H28" s="18">
        <f t="shared" ref="H28:H44" si="0">D28/$G$1/12</f>
        <v>0.62873946424884086</v>
      </c>
    </row>
    <row r="29" spans="1:8" x14ac:dyDescent="0.25">
      <c r="A29" s="12" t="s">
        <v>42</v>
      </c>
      <c r="B29" s="47" t="s">
        <v>37</v>
      </c>
      <c r="C29" s="47"/>
      <c r="D29" s="13">
        <v>16371.81</v>
      </c>
      <c r="E29" s="48" t="s">
        <v>39</v>
      </c>
      <c r="F29" s="48"/>
      <c r="G29" s="15" t="s">
        <v>40</v>
      </c>
      <c r="H29" s="18">
        <f t="shared" si="0"/>
        <v>0.30733063017401591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27454.55</v>
      </c>
      <c r="E30" s="60" t="s">
        <v>39</v>
      </c>
      <c r="F30" s="61"/>
      <c r="G30" s="8" t="s">
        <v>40</v>
      </c>
      <c r="H30" s="18">
        <f t="shared" si="0"/>
        <v>0.51537515721499505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f>9841.57+19394.57</f>
        <v>29236.14</v>
      </c>
      <c r="E31" s="41" t="s">
        <v>43</v>
      </c>
      <c r="F31" s="41"/>
      <c r="G31" s="15" t="s">
        <v>40</v>
      </c>
      <c r="H31" s="18">
        <f t="shared" si="0"/>
        <v>0.54881905727318803</v>
      </c>
    </row>
    <row r="32" spans="1:8" ht="15.75" customHeight="1" x14ac:dyDescent="0.25">
      <c r="A32" s="16" t="s">
        <v>51</v>
      </c>
      <c r="B32" s="40" t="s">
        <v>47</v>
      </c>
      <c r="C32" s="40"/>
      <c r="D32" s="17">
        <v>173640</v>
      </c>
      <c r="E32" s="41" t="s">
        <v>39</v>
      </c>
      <c r="F32" s="41"/>
      <c r="G32" s="15" t="s">
        <v>40</v>
      </c>
      <c r="H32" s="18">
        <f t="shared" si="0"/>
        <v>3.2595596102945321</v>
      </c>
    </row>
    <row r="33" spans="1:8" ht="30" customHeight="1" x14ac:dyDescent="0.25">
      <c r="A33" s="16" t="s">
        <v>53</v>
      </c>
      <c r="B33" s="49" t="s">
        <v>49</v>
      </c>
      <c r="C33" s="50"/>
      <c r="D33" s="17">
        <v>2424.2399999999998</v>
      </c>
      <c r="E33" s="41" t="s">
        <v>50</v>
      </c>
      <c r="F33" s="41"/>
      <c r="G33" s="8" t="s">
        <v>40</v>
      </c>
      <c r="H33" s="18">
        <f t="shared" si="0"/>
        <v>4.5507687109308997E-2</v>
      </c>
    </row>
    <row r="34" spans="1:8" ht="29.25" customHeight="1" x14ac:dyDescent="0.25">
      <c r="A34" s="16" t="s">
        <v>55</v>
      </c>
      <c r="B34" s="49" t="s">
        <v>52</v>
      </c>
      <c r="C34" s="50"/>
      <c r="D34" s="17">
        <v>9000</v>
      </c>
      <c r="E34" s="41" t="s">
        <v>50</v>
      </c>
      <c r="F34" s="41"/>
      <c r="G34" s="8" t="s">
        <v>40</v>
      </c>
      <c r="H34" s="18">
        <f t="shared" si="0"/>
        <v>0.16894745734076702</v>
      </c>
    </row>
    <row r="35" spans="1:8" x14ac:dyDescent="0.25">
      <c r="A35" s="12" t="s">
        <v>57</v>
      </c>
      <c r="B35" s="47" t="s">
        <v>134</v>
      </c>
      <c r="C35" s="47"/>
      <c r="D35" s="13">
        <v>2300</v>
      </c>
      <c r="E35" s="48"/>
      <c r="F35" s="48"/>
      <c r="G35" s="15" t="s">
        <v>40</v>
      </c>
      <c r="H35" s="18">
        <f t="shared" si="0"/>
        <v>4.3175461320418239E-2</v>
      </c>
    </row>
    <row r="36" spans="1:8" x14ac:dyDescent="0.25">
      <c r="A36" s="12" t="s">
        <v>59</v>
      </c>
      <c r="B36" s="47" t="s">
        <v>54</v>
      </c>
      <c r="C36" s="47"/>
      <c r="D36" s="13">
        <v>2037.72</v>
      </c>
      <c r="E36" s="48" t="s">
        <v>39</v>
      </c>
      <c r="F36" s="48"/>
      <c r="G36" s="15" t="s">
        <v>40</v>
      </c>
      <c r="H36" s="18">
        <f t="shared" si="0"/>
        <v>3.8251956974714195E-2</v>
      </c>
    </row>
    <row r="37" spans="1:8" ht="37.5" customHeight="1" x14ac:dyDescent="0.25">
      <c r="A37" s="16" t="s">
        <v>60</v>
      </c>
      <c r="B37" s="49" t="s">
        <v>195</v>
      </c>
      <c r="C37" s="50"/>
      <c r="D37" s="17">
        <f>13504.99+2255.54+12977.23</f>
        <v>28737.759999999998</v>
      </c>
      <c r="E37" s="41" t="s">
        <v>56</v>
      </c>
      <c r="F37" s="41"/>
      <c r="G37" s="8" t="s">
        <v>40</v>
      </c>
      <c r="H37" s="18">
        <f t="shared" si="0"/>
        <v>0.53946349796324455</v>
      </c>
    </row>
    <row r="38" spans="1:8" ht="42.75" customHeight="1" x14ac:dyDescent="0.25">
      <c r="A38" s="16" t="s">
        <v>62</v>
      </c>
      <c r="B38" s="49" t="s">
        <v>66</v>
      </c>
      <c r="C38" s="50"/>
      <c r="D38" s="17">
        <f>11062.2</f>
        <v>11062.2</v>
      </c>
      <c r="E38" s="41" t="s">
        <v>39</v>
      </c>
      <c r="F38" s="41"/>
      <c r="G38" s="8" t="s">
        <v>40</v>
      </c>
      <c r="H38" s="18">
        <f t="shared" si="0"/>
        <v>0.20765895139944812</v>
      </c>
    </row>
    <row r="39" spans="1:8" x14ac:dyDescent="0.25">
      <c r="A39" s="12" t="s">
        <v>64</v>
      </c>
      <c r="B39" s="47" t="s">
        <v>196</v>
      </c>
      <c r="C39" s="47"/>
      <c r="D39" s="13">
        <v>30200</v>
      </c>
      <c r="E39" s="48"/>
      <c r="F39" s="48"/>
      <c r="G39" s="15" t="s">
        <v>40</v>
      </c>
      <c r="H39" s="18">
        <f t="shared" si="0"/>
        <v>0.56691257907679604</v>
      </c>
    </row>
    <row r="40" spans="1:8" x14ac:dyDescent="0.25">
      <c r="A40" s="12" t="s">
        <v>118</v>
      </c>
      <c r="B40" s="47" t="s">
        <v>61</v>
      </c>
      <c r="C40" s="47"/>
      <c r="D40" s="13">
        <v>172.54</v>
      </c>
      <c r="E40" s="48"/>
      <c r="F40" s="48"/>
      <c r="G40" s="15" t="s">
        <v>40</v>
      </c>
      <c r="H40" s="18">
        <f t="shared" si="0"/>
        <v>3.2389104766195487E-3</v>
      </c>
    </row>
    <row r="41" spans="1:8" ht="27.75" customHeight="1" x14ac:dyDescent="0.25">
      <c r="A41" s="16" t="s">
        <v>119</v>
      </c>
      <c r="B41" s="58" t="s">
        <v>137</v>
      </c>
      <c r="C41" s="59"/>
      <c r="D41" s="17">
        <v>181.72</v>
      </c>
      <c r="E41" s="41"/>
      <c r="F41" s="41"/>
      <c r="G41" s="8" t="s">
        <v>40</v>
      </c>
      <c r="H41" s="18">
        <f t="shared" si="0"/>
        <v>3.411236883107131E-3</v>
      </c>
    </row>
    <row r="42" spans="1:8" x14ac:dyDescent="0.25">
      <c r="A42" s="12" t="s">
        <v>146</v>
      </c>
      <c r="B42" s="47" t="s">
        <v>197</v>
      </c>
      <c r="C42" s="47"/>
      <c r="D42" s="13">
        <v>13802</v>
      </c>
      <c r="E42" s="48"/>
      <c r="F42" s="48"/>
      <c r="G42" s="15" t="s">
        <v>40</v>
      </c>
      <c r="H42" s="18">
        <f t="shared" si="0"/>
        <v>0.25909031180191849</v>
      </c>
    </row>
    <row r="43" spans="1:8" x14ac:dyDescent="0.25">
      <c r="A43" s="12" t="s">
        <v>175</v>
      </c>
      <c r="B43" s="47" t="s">
        <v>198</v>
      </c>
      <c r="C43" s="47"/>
      <c r="D43" s="13">
        <v>4400</v>
      </c>
      <c r="E43" s="48"/>
      <c r="F43" s="48"/>
      <c r="G43" s="15" t="s">
        <v>40</v>
      </c>
      <c r="H43" s="18">
        <f t="shared" si="0"/>
        <v>8.2596534699930543E-2</v>
      </c>
    </row>
    <row r="44" spans="1:8" ht="27.75" customHeight="1" x14ac:dyDescent="0.25">
      <c r="A44" s="16" t="s">
        <v>177</v>
      </c>
      <c r="B44" s="58" t="s">
        <v>199</v>
      </c>
      <c r="C44" s="59"/>
      <c r="D44" s="17">
        <v>20176</v>
      </c>
      <c r="E44" s="41"/>
      <c r="F44" s="41"/>
      <c r="G44" s="8" t="s">
        <v>40</v>
      </c>
      <c r="H44" s="18">
        <f t="shared" si="0"/>
        <v>0.3787426554785906</v>
      </c>
    </row>
    <row r="45" spans="1:8" x14ac:dyDescent="0.25">
      <c r="A45" s="45" t="s">
        <v>67</v>
      </c>
      <c r="B45" s="45"/>
      <c r="C45" s="45"/>
      <c r="D45" s="45"/>
      <c r="E45" s="45"/>
      <c r="F45" s="45"/>
      <c r="G45" s="45"/>
      <c r="H45" s="45"/>
    </row>
    <row r="46" spans="1:8" x14ac:dyDescent="0.25">
      <c r="A46" s="12" t="s">
        <v>70</v>
      </c>
      <c r="B46" s="42" t="s">
        <v>68</v>
      </c>
      <c r="C46" s="43"/>
      <c r="D46" s="43"/>
      <c r="E46" s="43"/>
      <c r="F46" s="44"/>
      <c r="G46" s="15" t="s">
        <v>69</v>
      </c>
      <c r="H46" s="6">
        <f>D46/2734.06</f>
        <v>0</v>
      </c>
    </row>
    <row r="47" spans="1:8" x14ac:dyDescent="0.25">
      <c r="A47" s="12" t="s">
        <v>71</v>
      </c>
      <c r="B47" s="42" t="s">
        <v>72</v>
      </c>
      <c r="C47" s="43"/>
      <c r="D47" s="43"/>
      <c r="E47" s="43"/>
      <c r="F47" s="44"/>
      <c r="G47" s="15" t="s">
        <v>69</v>
      </c>
      <c r="H47" s="6">
        <f>D47/2734.06</f>
        <v>0</v>
      </c>
    </row>
    <row r="48" spans="1:8" x14ac:dyDescent="0.25">
      <c r="A48" s="12" t="s">
        <v>73</v>
      </c>
      <c r="B48" s="42" t="s">
        <v>74</v>
      </c>
      <c r="C48" s="43"/>
      <c r="D48" s="43"/>
      <c r="E48" s="43"/>
      <c r="F48" s="44"/>
      <c r="G48" s="15" t="s">
        <v>69</v>
      </c>
      <c r="H48" s="6">
        <f>D48/2734.06</f>
        <v>0</v>
      </c>
    </row>
    <row r="49" spans="1:8" x14ac:dyDescent="0.25">
      <c r="A49" s="12" t="s">
        <v>75</v>
      </c>
      <c r="B49" s="42" t="s">
        <v>76</v>
      </c>
      <c r="C49" s="43"/>
      <c r="D49" s="43"/>
      <c r="E49" s="43"/>
      <c r="F49" s="44"/>
      <c r="G49" s="15" t="s">
        <v>9</v>
      </c>
      <c r="H49" s="6">
        <f>D49/2734.06</f>
        <v>0</v>
      </c>
    </row>
    <row r="50" spans="1:8" x14ac:dyDescent="0.25">
      <c r="A50" s="45" t="s">
        <v>77</v>
      </c>
      <c r="B50" s="45"/>
      <c r="C50" s="45"/>
      <c r="D50" s="45"/>
      <c r="E50" s="45"/>
      <c r="F50" s="45"/>
      <c r="G50" s="45"/>
      <c r="H50" s="45"/>
    </row>
    <row r="51" spans="1:8" x14ac:dyDescent="0.25">
      <c r="A51" s="12" t="s">
        <v>78</v>
      </c>
      <c r="B51" s="42" t="s">
        <v>8</v>
      </c>
      <c r="C51" s="43"/>
      <c r="D51" s="43"/>
      <c r="E51" s="43"/>
      <c r="F51" s="44"/>
      <c r="G51" s="15" t="s">
        <v>9</v>
      </c>
      <c r="H51" s="6">
        <v>10278.56</v>
      </c>
    </row>
    <row r="52" spans="1:8" x14ac:dyDescent="0.25">
      <c r="A52" s="12" t="s">
        <v>79</v>
      </c>
      <c r="B52" s="42" t="s">
        <v>10</v>
      </c>
      <c r="C52" s="43"/>
      <c r="D52" s="43"/>
      <c r="E52" s="43"/>
      <c r="F52" s="44"/>
      <c r="G52" s="15" t="s">
        <v>9</v>
      </c>
      <c r="H52" s="6">
        <v>289530.42</v>
      </c>
    </row>
    <row r="53" spans="1:8" x14ac:dyDescent="0.25">
      <c r="A53" s="12" t="s">
        <v>80</v>
      </c>
      <c r="B53" s="42" t="s">
        <v>11</v>
      </c>
      <c r="C53" s="43"/>
      <c r="D53" s="43"/>
      <c r="E53" s="43"/>
      <c r="F53" s="44"/>
      <c r="G53" s="15" t="s">
        <v>9</v>
      </c>
      <c r="H53" s="6">
        <v>299808.98</v>
      </c>
    </row>
    <row r="54" spans="1:8" x14ac:dyDescent="0.25">
      <c r="A54" s="12" t="s">
        <v>81</v>
      </c>
      <c r="B54" s="42" t="s">
        <v>23</v>
      </c>
      <c r="C54" s="43"/>
      <c r="D54" s="43"/>
      <c r="E54" s="43"/>
      <c r="F54" s="44"/>
      <c r="G54" s="15" t="s">
        <v>9</v>
      </c>
      <c r="H54" s="6">
        <v>15156.25</v>
      </c>
    </row>
    <row r="55" spans="1:8" x14ac:dyDescent="0.25">
      <c r="A55" s="12" t="s">
        <v>82</v>
      </c>
      <c r="B55" s="42" t="s">
        <v>24</v>
      </c>
      <c r="C55" s="43"/>
      <c r="D55" s="43"/>
      <c r="E55" s="43"/>
      <c r="F55" s="44"/>
      <c r="G55" s="15" t="s">
        <v>9</v>
      </c>
      <c r="H55" s="6">
        <v>347825.47</v>
      </c>
    </row>
    <row r="56" spans="1:8" x14ac:dyDescent="0.25">
      <c r="A56" s="12" t="s">
        <v>83</v>
      </c>
      <c r="B56" s="42" t="s">
        <v>25</v>
      </c>
      <c r="C56" s="43"/>
      <c r="D56" s="43"/>
      <c r="E56" s="43"/>
      <c r="F56" s="44"/>
      <c r="G56" s="15" t="s">
        <v>9</v>
      </c>
      <c r="H56" s="6">
        <v>362981.72</v>
      </c>
    </row>
    <row r="57" spans="1:8" x14ac:dyDescent="0.25">
      <c r="A57" s="45" t="s">
        <v>84</v>
      </c>
      <c r="B57" s="45"/>
      <c r="C57" s="45"/>
      <c r="D57" s="45"/>
      <c r="E57" s="45"/>
      <c r="F57" s="45"/>
      <c r="G57" s="45"/>
      <c r="H57" s="45"/>
    </row>
    <row r="58" spans="1:8" ht="33.75" customHeight="1" x14ac:dyDescent="0.25">
      <c r="A58" s="25">
        <v>32</v>
      </c>
      <c r="B58" s="46" t="s">
        <v>85</v>
      </c>
      <c r="C58" s="46"/>
      <c r="D58" s="25" t="s">
        <v>32</v>
      </c>
      <c r="E58" s="25" t="s">
        <v>86</v>
      </c>
      <c r="F58" s="25" t="s">
        <v>87</v>
      </c>
      <c r="G58" s="25" t="s">
        <v>88</v>
      </c>
      <c r="H58" s="25" t="s">
        <v>89</v>
      </c>
    </row>
    <row r="59" spans="1:8" x14ac:dyDescent="0.25">
      <c r="A59" s="27">
        <v>33</v>
      </c>
      <c r="B59" s="47" t="s">
        <v>32</v>
      </c>
      <c r="C59" s="47"/>
      <c r="D59" s="27" t="s">
        <v>90</v>
      </c>
      <c r="E59" s="27" t="s">
        <v>91</v>
      </c>
      <c r="F59" s="27" t="s">
        <v>92</v>
      </c>
      <c r="G59" s="27" t="s">
        <v>92</v>
      </c>
      <c r="H59" s="27" t="s">
        <v>92</v>
      </c>
    </row>
    <row r="60" spans="1:8" x14ac:dyDescent="0.25">
      <c r="A60" s="27">
        <v>34</v>
      </c>
      <c r="B60" s="47" t="s">
        <v>94</v>
      </c>
      <c r="C60" s="47"/>
      <c r="D60" s="27" t="s">
        <v>93</v>
      </c>
      <c r="E60" s="13">
        <v>717.07</v>
      </c>
      <c r="F60" s="13">
        <v>402.91</v>
      </c>
      <c r="G60" s="13">
        <v>7530.56</v>
      </c>
      <c r="H60" s="13">
        <v>5254.1</v>
      </c>
    </row>
    <row r="61" spans="1:8" x14ac:dyDescent="0.25">
      <c r="A61" s="27">
        <v>35</v>
      </c>
      <c r="B61" s="47" t="s">
        <v>95</v>
      </c>
      <c r="C61" s="47"/>
      <c r="D61" s="27" t="s">
        <v>9</v>
      </c>
      <c r="E61" s="13">
        <v>675719.78</v>
      </c>
      <c r="F61" s="13">
        <v>125297.9</v>
      </c>
      <c r="G61" s="13">
        <v>80473.64</v>
      </c>
      <c r="H61" s="13">
        <v>58476.11</v>
      </c>
    </row>
    <row r="62" spans="1:8" x14ac:dyDescent="0.25">
      <c r="A62" s="27">
        <v>36</v>
      </c>
      <c r="B62" s="47" t="s">
        <v>96</v>
      </c>
      <c r="C62" s="47"/>
      <c r="D62" s="27" t="s">
        <v>9</v>
      </c>
      <c r="E62" s="13">
        <v>619981.37</v>
      </c>
      <c r="F62" s="13">
        <v>124092.85</v>
      </c>
      <c r="G62" s="13">
        <v>79171.600000000006</v>
      </c>
      <c r="H62" s="13">
        <v>58426.559999999998</v>
      </c>
    </row>
    <row r="63" spans="1:8" x14ac:dyDescent="0.25">
      <c r="A63" s="27">
        <v>37</v>
      </c>
      <c r="B63" s="47" t="s">
        <v>97</v>
      </c>
      <c r="C63" s="47"/>
      <c r="D63" s="27" t="s">
        <v>9</v>
      </c>
      <c r="E63" s="13">
        <v>55738.41</v>
      </c>
      <c r="F63" s="13">
        <v>1205.05</v>
      </c>
      <c r="G63" s="13">
        <v>1302.04</v>
      </c>
      <c r="H63" s="13">
        <v>49.55</v>
      </c>
    </row>
    <row r="64" spans="1:8" ht="48" customHeight="1" x14ac:dyDescent="0.25">
      <c r="A64" s="26">
        <v>38</v>
      </c>
      <c r="B64" s="46" t="s">
        <v>98</v>
      </c>
      <c r="C64" s="46"/>
      <c r="D64" s="26" t="s">
        <v>9</v>
      </c>
      <c r="E64" s="17">
        <v>760049.17</v>
      </c>
      <c r="F64" s="17">
        <v>18347.27</v>
      </c>
      <c r="G64" s="17">
        <v>139632.18</v>
      </c>
      <c r="H64" s="17">
        <v>239661.72</v>
      </c>
    </row>
    <row r="65" spans="1:8" ht="48" customHeight="1" x14ac:dyDescent="0.25">
      <c r="A65" s="26">
        <v>39</v>
      </c>
      <c r="B65" s="46" t="s">
        <v>99</v>
      </c>
      <c r="C65" s="46"/>
      <c r="D65" s="26" t="s">
        <v>9</v>
      </c>
      <c r="E65" s="17">
        <v>619981.37</v>
      </c>
      <c r="F65" s="17">
        <v>124092.85</v>
      </c>
      <c r="G65" s="17">
        <v>79171.600000000006</v>
      </c>
      <c r="H65" s="17">
        <v>58426.559999999998</v>
      </c>
    </row>
    <row r="66" spans="1:8" ht="48" customHeight="1" x14ac:dyDescent="0.25">
      <c r="A66" s="26">
        <v>40</v>
      </c>
      <c r="B66" s="46" t="s">
        <v>100</v>
      </c>
      <c r="C66" s="46"/>
      <c r="D66" s="26" t="s">
        <v>9</v>
      </c>
      <c r="E66" s="17">
        <v>140067.79999999999</v>
      </c>
      <c r="F66" s="17">
        <v>-105745.58</v>
      </c>
      <c r="G66" s="17">
        <v>60460.58</v>
      </c>
      <c r="H66" s="17">
        <v>181235.16</v>
      </c>
    </row>
    <row r="67" spans="1:8" ht="48" customHeight="1" x14ac:dyDescent="0.25">
      <c r="A67" s="26">
        <v>41</v>
      </c>
      <c r="B67" s="46" t="s">
        <v>101</v>
      </c>
      <c r="C67" s="46"/>
      <c r="D67" s="26" t="s">
        <v>9</v>
      </c>
      <c r="E67" s="17">
        <v>0</v>
      </c>
      <c r="F67" s="17">
        <v>0</v>
      </c>
      <c r="G67" s="17">
        <v>0</v>
      </c>
      <c r="H67" s="17">
        <v>0</v>
      </c>
    </row>
    <row r="68" spans="1:8" x14ac:dyDescent="0.25">
      <c r="A68" s="45" t="s">
        <v>102</v>
      </c>
      <c r="B68" s="45"/>
      <c r="C68" s="45"/>
      <c r="D68" s="45"/>
      <c r="E68" s="45"/>
      <c r="F68" s="45"/>
      <c r="G68" s="45"/>
      <c r="H68" s="45"/>
    </row>
    <row r="69" spans="1:8" x14ac:dyDescent="0.25">
      <c r="A69" s="12" t="s">
        <v>103</v>
      </c>
      <c r="B69" s="42" t="s">
        <v>68</v>
      </c>
      <c r="C69" s="43"/>
      <c r="D69" s="43"/>
      <c r="E69" s="43"/>
      <c r="F69" s="44"/>
      <c r="G69" s="15" t="s">
        <v>69</v>
      </c>
      <c r="H69" s="6">
        <f>D69/2734.06</f>
        <v>0</v>
      </c>
    </row>
    <row r="70" spans="1:8" x14ac:dyDescent="0.25">
      <c r="A70" s="12" t="s">
        <v>104</v>
      </c>
      <c r="B70" s="42" t="s">
        <v>72</v>
      </c>
      <c r="C70" s="43"/>
      <c r="D70" s="43"/>
      <c r="E70" s="43"/>
      <c r="F70" s="44"/>
      <c r="G70" s="15" t="s">
        <v>69</v>
      </c>
      <c r="H70" s="6">
        <f>D70/2734.06</f>
        <v>0</v>
      </c>
    </row>
    <row r="71" spans="1:8" x14ac:dyDescent="0.25">
      <c r="A71" s="12" t="s">
        <v>105</v>
      </c>
      <c r="B71" s="42" t="s">
        <v>74</v>
      </c>
      <c r="C71" s="43"/>
      <c r="D71" s="43"/>
      <c r="E71" s="43"/>
      <c r="F71" s="44"/>
      <c r="G71" s="15" t="s">
        <v>69</v>
      </c>
      <c r="H71" s="6">
        <f>D71/2734.06</f>
        <v>0</v>
      </c>
    </row>
    <row r="72" spans="1:8" x14ac:dyDescent="0.25">
      <c r="A72" s="12" t="s">
        <v>106</v>
      </c>
      <c r="B72" s="42" t="s">
        <v>76</v>
      </c>
      <c r="C72" s="43"/>
      <c r="D72" s="43"/>
      <c r="E72" s="43"/>
      <c r="F72" s="44"/>
      <c r="G72" s="15" t="s">
        <v>9</v>
      </c>
      <c r="H72" s="6">
        <f>D72/2734.06</f>
        <v>0</v>
      </c>
    </row>
    <row r="73" spans="1:8" x14ac:dyDescent="0.25">
      <c r="A73" s="45" t="s">
        <v>107</v>
      </c>
      <c r="B73" s="45"/>
      <c r="C73" s="45"/>
      <c r="D73" s="45"/>
      <c r="E73" s="45"/>
      <c r="F73" s="45"/>
      <c r="G73" s="45"/>
      <c r="H73" s="45"/>
    </row>
    <row r="74" spans="1:8" x14ac:dyDescent="0.25">
      <c r="A74" s="12" t="s">
        <v>108</v>
      </c>
      <c r="B74" s="42" t="s">
        <v>111</v>
      </c>
      <c r="C74" s="43"/>
      <c r="D74" s="43"/>
      <c r="E74" s="43"/>
      <c r="F74" s="44"/>
      <c r="G74" s="15" t="s">
        <v>69</v>
      </c>
      <c r="H74" s="6">
        <f>D74/2734.06</f>
        <v>0</v>
      </c>
    </row>
    <row r="75" spans="1:8" x14ac:dyDescent="0.25">
      <c r="A75" s="12" t="s">
        <v>109</v>
      </c>
      <c r="B75" s="42" t="s">
        <v>112</v>
      </c>
      <c r="C75" s="43"/>
      <c r="D75" s="43"/>
      <c r="E75" s="43"/>
      <c r="F75" s="44"/>
      <c r="G75" s="15" t="s">
        <v>69</v>
      </c>
      <c r="H75" s="6">
        <f>D75/2734.06</f>
        <v>0</v>
      </c>
    </row>
    <row r="76" spans="1:8" x14ac:dyDescent="0.25">
      <c r="A76" s="12" t="s">
        <v>110</v>
      </c>
      <c r="B76" s="42" t="s">
        <v>113</v>
      </c>
      <c r="C76" s="43"/>
      <c r="D76" s="43"/>
      <c r="E76" s="43"/>
      <c r="F76" s="44"/>
      <c r="G76" s="15" t="s">
        <v>9</v>
      </c>
      <c r="H76" s="6">
        <f>D76/2734.06</f>
        <v>0</v>
      </c>
    </row>
    <row r="78" spans="1:8" ht="58.5" customHeight="1" x14ac:dyDescent="0.25">
      <c r="A78" s="39" t="s">
        <v>114</v>
      </c>
      <c r="B78" s="39"/>
      <c r="C78" s="39"/>
      <c r="D78" s="39"/>
      <c r="E78" s="39"/>
      <c r="F78" s="39"/>
      <c r="G78" s="39"/>
      <c r="H78" s="39"/>
    </row>
  </sheetData>
  <mergeCells count="95">
    <mergeCell ref="A73:H73"/>
    <mergeCell ref="B74:F74"/>
    <mergeCell ref="B75:F75"/>
    <mergeCell ref="B76:F76"/>
    <mergeCell ref="A78:H78"/>
    <mergeCell ref="B72:F72"/>
    <mergeCell ref="B61:C61"/>
    <mergeCell ref="B62:C62"/>
    <mergeCell ref="B63:C63"/>
    <mergeCell ref="B64:C64"/>
    <mergeCell ref="B65:C65"/>
    <mergeCell ref="B66:C66"/>
    <mergeCell ref="B67:C67"/>
    <mergeCell ref="A68:H68"/>
    <mergeCell ref="B69:F69"/>
    <mergeCell ref="B70:F70"/>
    <mergeCell ref="B71:F71"/>
    <mergeCell ref="B46:F46"/>
    <mergeCell ref="B47:F47"/>
    <mergeCell ref="B60:C60"/>
    <mergeCell ref="B49:F49"/>
    <mergeCell ref="A50:H50"/>
    <mergeCell ref="B51:F51"/>
    <mergeCell ref="B52:F52"/>
    <mergeCell ref="B53:F53"/>
    <mergeCell ref="B54:F54"/>
    <mergeCell ref="B55:F55"/>
    <mergeCell ref="B56:F56"/>
    <mergeCell ref="A57:H57"/>
    <mergeCell ref="B58:C58"/>
    <mergeCell ref="B59:C59"/>
    <mergeCell ref="B48:F48"/>
    <mergeCell ref="B38:C38"/>
    <mergeCell ref="E38:F38"/>
    <mergeCell ref="B39:C39"/>
    <mergeCell ref="E39:F39"/>
    <mergeCell ref="B40:C40"/>
    <mergeCell ref="E40:F40"/>
    <mergeCell ref="B42:C42"/>
    <mergeCell ref="E42:F42"/>
    <mergeCell ref="B43:C43"/>
    <mergeCell ref="E43:F43"/>
    <mergeCell ref="B44:C44"/>
    <mergeCell ref="E44:F44"/>
    <mergeCell ref="B41:C41"/>
    <mergeCell ref="E41:F41"/>
    <mergeCell ref="A45:H45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H75"/>
  <sheetViews>
    <sheetView topLeftCell="A28" workbookViewId="0">
      <selection activeCell="I38" sqref="I38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31</v>
      </c>
    </row>
    <row r="3" spans="1:8" x14ac:dyDescent="0.25">
      <c r="A3" s="1" t="s">
        <v>0</v>
      </c>
      <c r="B3" s="55" t="s">
        <v>1</v>
      </c>
      <c r="C3" s="56"/>
      <c r="D3" s="56"/>
      <c r="E3" s="56"/>
      <c r="F3" s="57"/>
      <c r="G3" s="1" t="s">
        <v>2</v>
      </c>
      <c r="H3" s="1" t="s">
        <v>3</v>
      </c>
    </row>
    <row r="4" spans="1:8" x14ac:dyDescent="0.25">
      <c r="A4" s="2">
        <v>1</v>
      </c>
      <c r="B4" s="47" t="s">
        <v>4</v>
      </c>
      <c r="C4" s="47"/>
      <c r="D4" s="47"/>
      <c r="E4" s="47"/>
      <c r="F4" s="47"/>
      <c r="G4" s="47"/>
      <c r="H4" s="3">
        <v>42452</v>
      </c>
    </row>
    <row r="5" spans="1:8" x14ac:dyDescent="0.25">
      <c r="A5" s="2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2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2">
        <v>4</v>
      </c>
      <c r="B8" s="47" t="s">
        <v>8</v>
      </c>
      <c r="C8" s="47"/>
      <c r="D8" s="47"/>
      <c r="E8" s="47"/>
      <c r="F8" s="47"/>
      <c r="G8" s="2" t="s">
        <v>9</v>
      </c>
      <c r="H8" s="5">
        <v>19875.59</v>
      </c>
    </row>
    <row r="9" spans="1:8" x14ac:dyDescent="0.25">
      <c r="A9" s="2">
        <v>5</v>
      </c>
      <c r="B9" s="47" t="s">
        <v>10</v>
      </c>
      <c r="C9" s="47"/>
      <c r="D9" s="47"/>
      <c r="E9" s="47"/>
      <c r="F9" s="47"/>
      <c r="G9" s="2" t="s">
        <v>9</v>
      </c>
      <c r="H9" s="5">
        <v>99703.94</v>
      </c>
    </row>
    <row r="10" spans="1:8" x14ac:dyDescent="0.25">
      <c r="A10" s="2">
        <v>6</v>
      </c>
      <c r="B10" s="47" t="s">
        <v>11</v>
      </c>
      <c r="C10" s="47"/>
      <c r="D10" s="47"/>
      <c r="E10" s="47"/>
      <c r="F10" s="47"/>
      <c r="G10" s="2" t="s">
        <v>9</v>
      </c>
      <c r="H10" s="5">
        <v>119579.53</v>
      </c>
    </row>
    <row r="11" spans="1:8" x14ac:dyDescent="0.25">
      <c r="A11" s="2">
        <v>7</v>
      </c>
      <c r="B11" s="47" t="s">
        <v>12</v>
      </c>
      <c r="C11" s="47"/>
      <c r="D11" s="47"/>
      <c r="E11" s="47"/>
      <c r="F11" s="47"/>
      <c r="G11" s="2" t="s">
        <v>9</v>
      </c>
      <c r="H11" s="6">
        <v>669949.97</v>
      </c>
    </row>
    <row r="12" spans="1:8" x14ac:dyDescent="0.25">
      <c r="A12" s="2">
        <v>8</v>
      </c>
      <c r="B12" s="52" t="s">
        <v>13</v>
      </c>
      <c r="C12" s="52"/>
      <c r="D12" s="52"/>
      <c r="E12" s="52"/>
      <c r="F12" s="52"/>
      <c r="G12" s="2" t="s">
        <v>9</v>
      </c>
      <c r="H12" s="6">
        <v>619962.07999999996</v>
      </c>
    </row>
    <row r="13" spans="1:8" x14ac:dyDescent="0.25">
      <c r="A13" s="2">
        <v>9</v>
      </c>
      <c r="B13" s="52" t="s">
        <v>14</v>
      </c>
      <c r="C13" s="52"/>
      <c r="D13" s="52"/>
      <c r="E13" s="52"/>
      <c r="F13" s="52"/>
      <c r="G13" s="2" t="s">
        <v>9</v>
      </c>
      <c r="H13" s="6">
        <v>49987.89</v>
      </c>
    </row>
    <row r="14" spans="1:8" x14ac:dyDescent="0.25">
      <c r="A14" s="2">
        <v>10</v>
      </c>
      <c r="B14" s="52" t="s">
        <v>15</v>
      </c>
      <c r="C14" s="52"/>
      <c r="D14" s="52"/>
      <c r="E14" s="52"/>
      <c r="F14" s="52"/>
      <c r="G14" s="2" t="s">
        <v>9</v>
      </c>
      <c r="H14" s="6">
        <v>0</v>
      </c>
    </row>
    <row r="15" spans="1:8" x14ac:dyDescent="0.25">
      <c r="A15" s="2">
        <v>11</v>
      </c>
      <c r="B15" s="52" t="s">
        <v>16</v>
      </c>
      <c r="C15" s="52"/>
      <c r="D15" s="52"/>
      <c r="E15" s="52"/>
      <c r="F15" s="52"/>
      <c r="G15" s="2" t="s">
        <v>9</v>
      </c>
      <c r="H15" s="6">
        <v>635811.53</v>
      </c>
    </row>
    <row r="16" spans="1:8" x14ac:dyDescent="0.25">
      <c r="A16" s="2">
        <v>12</v>
      </c>
      <c r="B16" s="52" t="s">
        <v>17</v>
      </c>
      <c r="C16" s="52"/>
      <c r="D16" s="52"/>
      <c r="E16" s="52"/>
      <c r="F16" s="52"/>
      <c r="G16" s="2" t="s">
        <v>9</v>
      </c>
      <c r="H16" s="6">
        <v>600532.53</v>
      </c>
    </row>
    <row r="17" spans="1:8" x14ac:dyDescent="0.25">
      <c r="A17" s="2">
        <v>13</v>
      </c>
      <c r="B17" s="52" t="s">
        <v>18</v>
      </c>
      <c r="C17" s="52"/>
      <c r="D17" s="52"/>
      <c r="E17" s="52"/>
      <c r="F17" s="52"/>
      <c r="G17" s="2" t="s">
        <v>9</v>
      </c>
      <c r="H17" s="6">
        <v>0</v>
      </c>
    </row>
    <row r="18" spans="1:8" x14ac:dyDescent="0.25">
      <c r="A18" s="2">
        <v>14</v>
      </c>
      <c r="B18" s="52" t="s">
        <v>19</v>
      </c>
      <c r="C18" s="52"/>
      <c r="D18" s="52"/>
      <c r="E18" s="52"/>
      <c r="F18" s="52"/>
      <c r="G18" s="2" t="s">
        <v>9</v>
      </c>
      <c r="H18" s="6">
        <v>0</v>
      </c>
    </row>
    <row r="19" spans="1:8" x14ac:dyDescent="0.25">
      <c r="A19" s="2">
        <v>15</v>
      </c>
      <c r="B19" s="52" t="s">
        <v>20</v>
      </c>
      <c r="C19" s="52"/>
      <c r="D19" s="52"/>
      <c r="E19" s="52"/>
      <c r="F19" s="52"/>
      <c r="G19" s="2" t="s">
        <v>9</v>
      </c>
      <c r="H19" s="6">
        <v>35279</v>
      </c>
    </row>
    <row r="20" spans="1:8" x14ac:dyDescent="0.25">
      <c r="A20" s="2">
        <v>16</v>
      </c>
      <c r="B20" s="52" t="s">
        <v>21</v>
      </c>
      <c r="C20" s="52"/>
      <c r="D20" s="52"/>
      <c r="E20" s="52"/>
      <c r="F20" s="52"/>
      <c r="G20" s="2" t="s">
        <v>9</v>
      </c>
      <c r="H20" s="6">
        <v>0</v>
      </c>
    </row>
    <row r="21" spans="1:8" x14ac:dyDescent="0.25">
      <c r="A21" s="2">
        <v>17</v>
      </c>
      <c r="B21" s="52" t="s">
        <v>22</v>
      </c>
      <c r="C21" s="52"/>
      <c r="D21" s="52"/>
      <c r="E21" s="52"/>
      <c r="F21" s="52"/>
      <c r="G21" s="2" t="s">
        <v>9</v>
      </c>
      <c r="H21" s="6">
        <v>536107.59</v>
      </c>
    </row>
    <row r="22" spans="1:8" x14ac:dyDescent="0.25">
      <c r="A22" s="2">
        <v>18</v>
      </c>
      <c r="B22" s="52" t="s">
        <v>23</v>
      </c>
      <c r="C22" s="52"/>
      <c r="D22" s="52"/>
      <c r="E22" s="52"/>
      <c r="F22" s="52"/>
      <c r="G22" s="2" t="s">
        <v>9</v>
      </c>
      <c r="H22" s="6">
        <v>11643.15</v>
      </c>
    </row>
    <row r="23" spans="1:8" x14ac:dyDescent="0.25">
      <c r="A23" s="2">
        <v>19</v>
      </c>
      <c r="B23" s="52" t="s">
        <v>24</v>
      </c>
      <c r="C23" s="52"/>
      <c r="D23" s="52"/>
      <c r="E23" s="52"/>
      <c r="F23" s="52"/>
      <c r="G23" s="2" t="s">
        <v>9</v>
      </c>
      <c r="H23" s="6">
        <v>133842.45000000001</v>
      </c>
    </row>
    <row r="24" spans="1:8" x14ac:dyDescent="0.25">
      <c r="A24" s="2">
        <v>20</v>
      </c>
      <c r="B24" s="52" t="s">
        <v>25</v>
      </c>
      <c r="C24" s="52"/>
      <c r="D24" s="52"/>
      <c r="E24" s="52"/>
      <c r="F24" s="52"/>
      <c r="G24" s="2" t="s">
        <v>9</v>
      </c>
      <c r="H24" s="6">
        <v>145485.6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237687.65</v>
      </c>
      <c r="E27" s="41" t="s">
        <v>39</v>
      </c>
      <c r="F27" s="41"/>
      <c r="G27" s="8" t="s">
        <v>40</v>
      </c>
      <c r="H27" s="18">
        <f>D27/2734.06/12</f>
        <v>7.2446486787658886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23274.55</v>
      </c>
      <c r="E28" s="41" t="s">
        <v>39</v>
      </c>
      <c r="F28" s="41"/>
      <c r="G28" s="8" t="s">
        <v>40</v>
      </c>
      <c r="H28" s="18">
        <f>D28/2734.06/12</f>
        <v>0.70940134208222683</v>
      </c>
    </row>
    <row r="29" spans="1:8" x14ac:dyDescent="0.25">
      <c r="A29" s="12" t="s">
        <v>42</v>
      </c>
      <c r="B29" s="47" t="s">
        <v>37</v>
      </c>
      <c r="C29" s="47"/>
      <c r="D29" s="13">
        <v>10427.27</v>
      </c>
      <c r="E29" s="48" t="s">
        <v>39</v>
      </c>
      <c r="F29" s="48"/>
      <c r="G29" s="15" t="s">
        <v>40</v>
      </c>
      <c r="H29" s="18">
        <f t="shared" ref="H29:H41" si="0">D29/2734.06/12</f>
        <v>0.31782007953982966</v>
      </c>
    </row>
    <row r="30" spans="1:8" x14ac:dyDescent="0.25">
      <c r="A30" s="12" t="s">
        <v>46</v>
      </c>
      <c r="B30" s="47" t="s">
        <v>44</v>
      </c>
      <c r="C30" s="47"/>
      <c r="D30" s="13">
        <v>18044.8</v>
      </c>
      <c r="E30" s="48" t="s">
        <v>39</v>
      </c>
      <c r="F30" s="48"/>
      <c r="G30" s="15" t="s">
        <v>40</v>
      </c>
      <c r="H30" s="18">
        <f t="shared" si="0"/>
        <v>0.55000012191880698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f>12949.45+11693.44</f>
        <v>24642.89</v>
      </c>
      <c r="E31" s="41" t="s">
        <v>43</v>
      </c>
      <c r="F31" s="41"/>
      <c r="G31" s="15" t="s">
        <v>40</v>
      </c>
      <c r="H31" s="18">
        <f t="shared" si="0"/>
        <v>0.75110793715817004</v>
      </c>
    </row>
    <row r="32" spans="1:8" x14ac:dyDescent="0.25">
      <c r="A32" s="12" t="s">
        <v>51</v>
      </c>
      <c r="B32" s="47" t="s">
        <v>47</v>
      </c>
      <c r="C32" s="47"/>
      <c r="D32" s="13">
        <v>73920</v>
      </c>
      <c r="E32" s="48" t="s">
        <v>39</v>
      </c>
      <c r="F32" s="48"/>
      <c r="G32" s="15" t="s">
        <v>40</v>
      </c>
      <c r="H32" s="18">
        <f t="shared" si="0"/>
        <v>2.2530595524604435</v>
      </c>
    </row>
    <row r="33" spans="1:8" ht="30" customHeight="1" x14ac:dyDescent="0.25">
      <c r="A33" s="16" t="s">
        <v>53</v>
      </c>
      <c r="B33" s="40" t="s">
        <v>49</v>
      </c>
      <c r="C33" s="40"/>
      <c r="D33" s="17">
        <v>1212.1199999999999</v>
      </c>
      <c r="E33" s="41" t="s">
        <v>50</v>
      </c>
      <c r="F33" s="41"/>
      <c r="G33" s="8" t="s">
        <v>40</v>
      </c>
      <c r="H33" s="18">
        <f t="shared" si="0"/>
        <v>3.6945056070459316E-2</v>
      </c>
    </row>
    <row r="34" spans="1:8" ht="29.25" customHeight="1" x14ac:dyDescent="0.25">
      <c r="A34" s="16" t="s">
        <v>55</v>
      </c>
      <c r="B34" s="40" t="s">
        <v>52</v>
      </c>
      <c r="C34" s="40"/>
      <c r="D34" s="17">
        <v>4500</v>
      </c>
      <c r="E34" s="41" t="s">
        <v>50</v>
      </c>
      <c r="F34" s="41"/>
      <c r="G34" s="8" t="s">
        <v>40</v>
      </c>
      <c r="H34" s="18">
        <f t="shared" si="0"/>
        <v>0.13715865782023803</v>
      </c>
    </row>
    <row r="35" spans="1:8" x14ac:dyDescent="0.25">
      <c r="A35" s="12" t="s">
        <v>57</v>
      </c>
      <c r="B35" s="47" t="s">
        <v>54</v>
      </c>
      <c r="C35" s="47"/>
      <c r="D35" s="13">
        <v>4200</v>
      </c>
      <c r="E35" s="48" t="s">
        <v>39</v>
      </c>
      <c r="F35" s="48"/>
      <c r="G35" s="15" t="s">
        <v>40</v>
      </c>
      <c r="H35" s="18">
        <f t="shared" si="0"/>
        <v>0.12801474729888884</v>
      </c>
    </row>
    <row r="36" spans="1:8" ht="59.25" customHeight="1" x14ac:dyDescent="0.25">
      <c r="A36" s="16" t="s">
        <v>59</v>
      </c>
      <c r="B36" s="49" t="s">
        <v>115</v>
      </c>
      <c r="C36" s="50"/>
      <c r="D36" s="17">
        <f>458.79+4228.95+16339.02+495.49</f>
        <v>21522.250000000004</v>
      </c>
      <c r="E36" s="41" t="s">
        <v>56</v>
      </c>
      <c r="F36" s="41"/>
      <c r="G36" s="8" t="s">
        <v>40</v>
      </c>
      <c r="H36" s="18">
        <f t="shared" si="0"/>
        <v>0.65599176072702636</v>
      </c>
    </row>
    <row r="37" spans="1:8" ht="29.25" customHeight="1" x14ac:dyDescent="0.25">
      <c r="A37" s="16" t="s">
        <v>60</v>
      </c>
      <c r="B37" s="40" t="s">
        <v>58</v>
      </c>
      <c r="C37" s="40"/>
      <c r="D37" s="17">
        <v>9200</v>
      </c>
      <c r="E37" s="41" t="s">
        <v>39</v>
      </c>
      <c r="F37" s="41"/>
      <c r="G37" s="8" t="s">
        <v>40</v>
      </c>
      <c r="H37" s="18">
        <f t="shared" si="0"/>
        <v>0.28041325598804218</v>
      </c>
    </row>
    <row r="38" spans="1:8" ht="42.75" customHeight="1" x14ac:dyDescent="0.25">
      <c r="A38" s="16" t="s">
        <v>62</v>
      </c>
      <c r="B38" s="40" t="s">
        <v>66</v>
      </c>
      <c r="C38" s="40"/>
      <c r="D38" s="17">
        <f>22800+10000</f>
        <v>32800</v>
      </c>
      <c r="E38" s="41" t="s">
        <v>39</v>
      </c>
      <c r="F38" s="41"/>
      <c r="G38" s="8" t="s">
        <v>40</v>
      </c>
      <c r="H38" s="18">
        <f t="shared" si="0"/>
        <v>0.99973421700084619</v>
      </c>
    </row>
    <row r="39" spans="1:8" x14ac:dyDescent="0.25">
      <c r="A39" s="12" t="s">
        <v>64</v>
      </c>
      <c r="B39" s="47" t="s">
        <v>61</v>
      </c>
      <c r="C39" s="47"/>
      <c r="D39" s="13">
        <v>230.06</v>
      </c>
      <c r="E39" s="48"/>
      <c r="F39" s="48"/>
      <c r="G39" s="15" t="s">
        <v>40</v>
      </c>
      <c r="H39" s="18">
        <f t="shared" si="0"/>
        <v>7.0121601818053251E-3</v>
      </c>
    </row>
    <row r="40" spans="1:8" x14ac:dyDescent="0.25">
      <c r="A40" s="12" t="s">
        <v>118</v>
      </c>
      <c r="B40" s="47" t="s">
        <v>63</v>
      </c>
      <c r="C40" s="47"/>
      <c r="D40" s="13">
        <v>28000</v>
      </c>
      <c r="E40" s="48"/>
      <c r="F40" s="48"/>
      <c r="G40" s="15" t="s">
        <v>40</v>
      </c>
      <c r="H40" s="18">
        <f t="shared" si="0"/>
        <v>0.85343164865925891</v>
      </c>
    </row>
    <row r="41" spans="1:8" x14ac:dyDescent="0.25">
      <c r="A41" s="12" t="s">
        <v>119</v>
      </c>
      <c r="B41" s="47" t="s">
        <v>65</v>
      </c>
      <c r="C41" s="47"/>
      <c r="D41" s="13">
        <v>22704.5</v>
      </c>
      <c r="E41" s="48"/>
      <c r="F41" s="48"/>
      <c r="G41" s="15" t="s">
        <v>40</v>
      </c>
      <c r="H41" s="18">
        <f t="shared" si="0"/>
        <v>0.69202638810657657</v>
      </c>
    </row>
    <row r="42" spans="1:8" x14ac:dyDescent="0.25">
      <c r="A42" s="45" t="s">
        <v>67</v>
      </c>
      <c r="B42" s="45"/>
      <c r="C42" s="45"/>
      <c r="D42" s="45"/>
      <c r="E42" s="45"/>
      <c r="F42" s="45"/>
      <c r="G42" s="45"/>
      <c r="H42" s="45"/>
    </row>
    <row r="43" spans="1:8" x14ac:dyDescent="0.25">
      <c r="A43" s="12" t="s">
        <v>70</v>
      </c>
      <c r="B43" s="42" t="s">
        <v>68</v>
      </c>
      <c r="C43" s="43"/>
      <c r="D43" s="43"/>
      <c r="E43" s="43"/>
      <c r="F43" s="44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42" t="s">
        <v>72</v>
      </c>
      <c r="C44" s="43"/>
      <c r="D44" s="43"/>
      <c r="E44" s="43"/>
      <c r="F44" s="44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42" t="s">
        <v>74</v>
      </c>
      <c r="C45" s="43"/>
      <c r="D45" s="43"/>
      <c r="E45" s="43"/>
      <c r="F45" s="44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42" t="s">
        <v>76</v>
      </c>
      <c r="C46" s="43"/>
      <c r="D46" s="43"/>
      <c r="E46" s="43"/>
      <c r="F46" s="44"/>
      <c r="G46" s="15" t="s">
        <v>9</v>
      </c>
      <c r="H46" s="6">
        <f>D46/2734.06</f>
        <v>0</v>
      </c>
    </row>
    <row r="47" spans="1:8" x14ac:dyDescent="0.25">
      <c r="A47" s="45" t="s">
        <v>77</v>
      </c>
      <c r="B47" s="45"/>
      <c r="C47" s="45"/>
      <c r="D47" s="45"/>
      <c r="E47" s="45"/>
      <c r="F47" s="45"/>
      <c r="G47" s="45"/>
      <c r="H47" s="45"/>
    </row>
    <row r="48" spans="1:8" x14ac:dyDescent="0.25">
      <c r="A48" s="12" t="s">
        <v>78</v>
      </c>
      <c r="B48" s="42" t="s">
        <v>8</v>
      </c>
      <c r="C48" s="43"/>
      <c r="D48" s="43"/>
      <c r="E48" s="43"/>
      <c r="F48" s="44"/>
      <c r="G48" s="15" t="s">
        <v>9</v>
      </c>
      <c r="H48" s="6">
        <v>12462.84</v>
      </c>
    </row>
    <row r="49" spans="1:8" x14ac:dyDescent="0.25">
      <c r="A49" s="12" t="s">
        <v>79</v>
      </c>
      <c r="B49" s="42" t="s">
        <v>10</v>
      </c>
      <c r="C49" s="43"/>
      <c r="D49" s="43"/>
      <c r="E49" s="43"/>
      <c r="F49" s="44"/>
      <c r="G49" s="15" t="s">
        <v>9</v>
      </c>
      <c r="H49" s="6">
        <v>31391.01</v>
      </c>
    </row>
    <row r="50" spans="1:8" x14ac:dyDescent="0.25">
      <c r="A50" s="12" t="s">
        <v>80</v>
      </c>
      <c r="B50" s="42" t="s">
        <v>11</v>
      </c>
      <c r="C50" s="43"/>
      <c r="D50" s="43"/>
      <c r="E50" s="43"/>
      <c r="F50" s="44"/>
      <c r="G50" s="15" t="s">
        <v>9</v>
      </c>
      <c r="H50" s="6">
        <v>43853.85</v>
      </c>
    </row>
    <row r="51" spans="1:8" x14ac:dyDescent="0.25">
      <c r="A51" s="12" t="s">
        <v>81</v>
      </c>
      <c r="B51" s="42" t="s">
        <v>23</v>
      </c>
      <c r="C51" s="43"/>
      <c r="D51" s="43"/>
      <c r="E51" s="43"/>
      <c r="F51" s="44"/>
      <c r="G51" s="15" t="s">
        <v>9</v>
      </c>
      <c r="H51" s="6">
        <v>33949.449999999997</v>
      </c>
    </row>
    <row r="52" spans="1:8" x14ac:dyDescent="0.25">
      <c r="A52" s="12" t="s">
        <v>82</v>
      </c>
      <c r="B52" s="42" t="s">
        <v>24</v>
      </c>
      <c r="C52" s="43"/>
      <c r="D52" s="43"/>
      <c r="E52" s="43"/>
      <c r="F52" s="44"/>
      <c r="G52" s="15" t="s">
        <v>9</v>
      </c>
      <c r="H52" s="6">
        <v>7170.72</v>
      </c>
    </row>
    <row r="53" spans="1:8" x14ac:dyDescent="0.25">
      <c r="A53" s="12" t="s">
        <v>83</v>
      </c>
      <c r="B53" s="42" t="s">
        <v>25</v>
      </c>
      <c r="C53" s="43"/>
      <c r="D53" s="43"/>
      <c r="E53" s="43"/>
      <c r="F53" s="44"/>
      <c r="G53" s="15" t="s">
        <v>9</v>
      </c>
      <c r="H53" s="6">
        <v>41120.17</v>
      </c>
    </row>
    <row r="54" spans="1:8" x14ac:dyDescent="0.25">
      <c r="A54" s="45" t="s">
        <v>84</v>
      </c>
      <c r="B54" s="45"/>
      <c r="C54" s="45"/>
      <c r="D54" s="45"/>
      <c r="E54" s="45"/>
      <c r="F54" s="45"/>
      <c r="G54" s="45"/>
      <c r="H54" s="45"/>
    </row>
    <row r="55" spans="1:8" ht="33.75" customHeight="1" x14ac:dyDescent="0.25">
      <c r="A55" s="11">
        <v>32</v>
      </c>
      <c r="B55" s="46" t="s">
        <v>85</v>
      </c>
      <c r="C55" s="46"/>
      <c r="D55" s="11" t="s">
        <v>32</v>
      </c>
      <c r="E55" s="11" t="s">
        <v>86</v>
      </c>
      <c r="F55" s="11" t="s">
        <v>87</v>
      </c>
      <c r="G55" s="11" t="s">
        <v>88</v>
      </c>
      <c r="H55" s="11" t="s">
        <v>89</v>
      </c>
    </row>
    <row r="56" spans="1:8" x14ac:dyDescent="0.25">
      <c r="A56" s="2">
        <v>33</v>
      </c>
      <c r="B56" s="47" t="s">
        <v>32</v>
      </c>
      <c r="C56" s="47"/>
      <c r="D56" s="2" t="s">
        <v>90</v>
      </c>
      <c r="E56" s="2" t="s">
        <v>91</v>
      </c>
      <c r="F56" s="2" t="s">
        <v>92</v>
      </c>
      <c r="G56" s="2" t="s">
        <v>92</v>
      </c>
      <c r="H56" s="2" t="s">
        <v>92</v>
      </c>
    </row>
    <row r="57" spans="1:8" x14ac:dyDescent="0.25">
      <c r="A57" s="2">
        <v>34</v>
      </c>
      <c r="B57" s="47" t="s">
        <v>94</v>
      </c>
      <c r="C57" s="47"/>
      <c r="D57" s="2" t="s">
        <v>93</v>
      </c>
      <c r="E57" s="2" t="s">
        <v>90</v>
      </c>
      <c r="F57" s="2" t="s">
        <v>90</v>
      </c>
      <c r="G57" s="13">
        <v>4646.51</v>
      </c>
      <c r="H57" s="13">
        <v>4286.54</v>
      </c>
    </row>
    <row r="58" spans="1:8" x14ac:dyDescent="0.25">
      <c r="A58" s="2">
        <v>35</v>
      </c>
      <c r="B58" s="47" t="s">
        <v>95</v>
      </c>
      <c r="C58" s="47"/>
      <c r="D58" s="2" t="s">
        <v>9</v>
      </c>
      <c r="E58" s="2" t="s">
        <v>90</v>
      </c>
      <c r="F58" s="2" t="s">
        <v>90</v>
      </c>
      <c r="G58" s="13">
        <v>49266.81</v>
      </c>
      <c r="H58" s="13">
        <v>50734.16</v>
      </c>
    </row>
    <row r="59" spans="1:8" x14ac:dyDescent="0.25">
      <c r="A59" s="2">
        <v>36</v>
      </c>
      <c r="B59" s="47" t="s">
        <v>96</v>
      </c>
      <c r="C59" s="47"/>
      <c r="D59" s="2" t="s">
        <v>9</v>
      </c>
      <c r="E59" s="2" t="s">
        <v>90</v>
      </c>
      <c r="F59" s="2" t="s">
        <v>90</v>
      </c>
      <c r="G59" s="13">
        <v>52269.8</v>
      </c>
      <c r="H59" s="13">
        <v>52269.8</v>
      </c>
    </row>
    <row r="60" spans="1:8" x14ac:dyDescent="0.25">
      <c r="A60" s="2">
        <v>37</v>
      </c>
      <c r="B60" s="47" t="s">
        <v>97</v>
      </c>
      <c r="C60" s="47"/>
      <c r="D60" s="2" t="s">
        <v>9</v>
      </c>
      <c r="E60" s="2" t="s">
        <v>90</v>
      </c>
      <c r="F60" s="2" t="s">
        <v>90</v>
      </c>
      <c r="G60" s="13">
        <v>-3002.99</v>
      </c>
      <c r="H60" s="13">
        <v>-1535.64</v>
      </c>
    </row>
    <row r="61" spans="1:8" ht="48" customHeight="1" x14ac:dyDescent="0.25">
      <c r="A61" s="19">
        <v>38</v>
      </c>
      <c r="B61" s="46" t="s">
        <v>98</v>
      </c>
      <c r="C61" s="46"/>
      <c r="D61" s="19" t="s">
        <v>9</v>
      </c>
      <c r="E61" s="19" t="s">
        <v>90</v>
      </c>
      <c r="F61" s="19" t="s">
        <v>90</v>
      </c>
      <c r="G61" s="17">
        <v>20778.080000000002</v>
      </c>
      <c r="H61" s="17">
        <v>15921.77</v>
      </c>
    </row>
    <row r="62" spans="1:8" ht="48" customHeight="1" x14ac:dyDescent="0.25">
      <c r="A62" s="19">
        <v>39</v>
      </c>
      <c r="B62" s="46" t="s">
        <v>99</v>
      </c>
      <c r="C62" s="46"/>
      <c r="D62" s="19" t="s">
        <v>9</v>
      </c>
      <c r="E62" s="19" t="s">
        <v>90</v>
      </c>
      <c r="F62" s="19" t="s">
        <v>90</v>
      </c>
      <c r="G62" s="17">
        <v>52269.8</v>
      </c>
      <c r="H62" s="17">
        <v>52569.8</v>
      </c>
    </row>
    <row r="63" spans="1:8" ht="48" customHeight="1" x14ac:dyDescent="0.25">
      <c r="A63" s="19">
        <v>40</v>
      </c>
      <c r="B63" s="46" t="s">
        <v>100</v>
      </c>
      <c r="C63" s="46"/>
      <c r="D63" s="19" t="s">
        <v>9</v>
      </c>
      <c r="E63" s="19" t="s">
        <v>90</v>
      </c>
      <c r="F63" s="19" t="s">
        <v>90</v>
      </c>
      <c r="G63" s="17">
        <v>-31491.72</v>
      </c>
      <c r="H63" s="17">
        <v>-36648.03</v>
      </c>
    </row>
    <row r="64" spans="1:8" ht="48" customHeight="1" x14ac:dyDescent="0.25">
      <c r="A64" s="19">
        <v>41</v>
      </c>
      <c r="B64" s="46" t="s">
        <v>101</v>
      </c>
      <c r="C64" s="46"/>
      <c r="D64" s="19" t="s">
        <v>9</v>
      </c>
      <c r="E64" s="19" t="s">
        <v>90</v>
      </c>
      <c r="F64" s="19" t="s">
        <v>90</v>
      </c>
      <c r="G64" s="17">
        <v>0</v>
      </c>
      <c r="H64" s="17">
        <v>0</v>
      </c>
    </row>
    <row r="65" spans="1:8" x14ac:dyDescent="0.25">
      <c r="A65" s="45" t="s">
        <v>102</v>
      </c>
      <c r="B65" s="45"/>
      <c r="C65" s="45"/>
      <c r="D65" s="45"/>
      <c r="E65" s="45"/>
      <c r="F65" s="45"/>
      <c r="G65" s="45"/>
      <c r="H65" s="45"/>
    </row>
    <row r="66" spans="1:8" x14ac:dyDescent="0.25">
      <c r="A66" s="12" t="s">
        <v>103</v>
      </c>
      <c r="B66" s="42" t="s">
        <v>68</v>
      </c>
      <c r="C66" s="43"/>
      <c r="D66" s="43"/>
      <c r="E66" s="43"/>
      <c r="F66" s="44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42" t="s">
        <v>72</v>
      </c>
      <c r="C67" s="43"/>
      <c r="D67" s="43"/>
      <c r="E67" s="43"/>
      <c r="F67" s="44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42" t="s">
        <v>74</v>
      </c>
      <c r="C68" s="43"/>
      <c r="D68" s="43"/>
      <c r="E68" s="43"/>
      <c r="F68" s="44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42" t="s">
        <v>76</v>
      </c>
      <c r="C69" s="43"/>
      <c r="D69" s="43"/>
      <c r="E69" s="43"/>
      <c r="F69" s="44"/>
      <c r="G69" s="15" t="s">
        <v>9</v>
      </c>
      <c r="H69" s="6">
        <f>D69/2734.06</f>
        <v>0</v>
      </c>
    </row>
    <row r="70" spans="1:8" x14ac:dyDescent="0.25">
      <c r="A70" s="45" t="s">
        <v>107</v>
      </c>
      <c r="B70" s="45"/>
      <c r="C70" s="45"/>
      <c r="D70" s="45"/>
      <c r="E70" s="45"/>
      <c r="F70" s="45"/>
      <c r="G70" s="45"/>
      <c r="H70" s="45"/>
    </row>
    <row r="71" spans="1:8" x14ac:dyDescent="0.25">
      <c r="A71" s="12" t="s">
        <v>108</v>
      </c>
      <c r="B71" s="42" t="s">
        <v>111</v>
      </c>
      <c r="C71" s="43"/>
      <c r="D71" s="43"/>
      <c r="E71" s="43"/>
      <c r="F71" s="44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42" t="s">
        <v>112</v>
      </c>
      <c r="C72" s="43"/>
      <c r="D72" s="43"/>
      <c r="E72" s="43"/>
      <c r="F72" s="44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42" t="s">
        <v>113</v>
      </c>
      <c r="C73" s="43"/>
      <c r="D73" s="43"/>
      <c r="E73" s="43"/>
      <c r="F73" s="44"/>
      <c r="G73" s="15" t="s">
        <v>9</v>
      </c>
      <c r="H73" s="6">
        <f>D73/2734.06</f>
        <v>0</v>
      </c>
    </row>
    <row r="75" spans="1:8" ht="58.5" customHeight="1" x14ac:dyDescent="0.25">
      <c r="A75" s="39" t="s">
        <v>114</v>
      </c>
      <c r="B75" s="39"/>
      <c r="C75" s="39"/>
      <c r="D75" s="39"/>
      <c r="E75" s="39"/>
      <c r="F75" s="39"/>
      <c r="G75" s="39"/>
      <c r="H75" s="39"/>
    </row>
  </sheetData>
  <mergeCells count="89">
    <mergeCell ref="B19:F19"/>
    <mergeCell ref="B20:F20"/>
    <mergeCell ref="B9:F9"/>
    <mergeCell ref="B10:F10"/>
    <mergeCell ref="B11:F11"/>
    <mergeCell ref="B12:F12"/>
    <mergeCell ref="B13:F13"/>
    <mergeCell ref="B14:F14"/>
    <mergeCell ref="A1:B1"/>
    <mergeCell ref="B15:F15"/>
    <mergeCell ref="B16:F16"/>
    <mergeCell ref="B17:F17"/>
    <mergeCell ref="B18:F18"/>
    <mergeCell ref="B3:F3"/>
    <mergeCell ref="B4:G4"/>
    <mergeCell ref="B5:G5"/>
    <mergeCell ref="B6:G6"/>
    <mergeCell ref="A7:H7"/>
    <mergeCell ref="B8:F8"/>
    <mergeCell ref="B21:F21"/>
    <mergeCell ref="B22:F22"/>
    <mergeCell ref="B23:F23"/>
    <mergeCell ref="B24:F24"/>
    <mergeCell ref="A25:H25"/>
    <mergeCell ref="E26:F26"/>
    <mergeCell ref="B26:C26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50:F50"/>
    <mergeCell ref="B40:C40"/>
    <mergeCell ref="E40:F40"/>
    <mergeCell ref="B41:C41"/>
    <mergeCell ref="E41:F41"/>
    <mergeCell ref="A42:H42"/>
    <mergeCell ref="B44:F44"/>
    <mergeCell ref="B43:F43"/>
    <mergeCell ref="B45:F45"/>
    <mergeCell ref="B46:F46"/>
    <mergeCell ref="A47:H47"/>
    <mergeCell ref="B48:F48"/>
    <mergeCell ref="B49:F49"/>
    <mergeCell ref="B51:F51"/>
    <mergeCell ref="B52:F52"/>
    <mergeCell ref="B53:F53"/>
    <mergeCell ref="A54:H54"/>
    <mergeCell ref="B55:C55"/>
    <mergeCell ref="B67:F67"/>
    <mergeCell ref="B56:C56"/>
    <mergeCell ref="B57:C57"/>
    <mergeCell ref="B58:C58"/>
    <mergeCell ref="B59:C59"/>
    <mergeCell ref="B60:C60"/>
    <mergeCell ref="B61:C61"/>
    <mergeCell ref="A75:H75"/>
    <mergeCell ref="B27:C27"/>
    <mergeCell ref="E27:F27"/>
    <mergeCell ref="B28:C28"/>
    <mergeCell ref="E28:F28"/>
    <mergeCell ref="B68:F68"/>
    <mergeCell ref="B69:F69"/>
    <mergeCell ref="A70:H70"/>
    <mergeCell ref="B71:F71"/>
    <mergeCell ref="B72:F72"/>
    <mergeCell ref="B73:F73"/>
    <mergeCell ref="B62:C62"/>
    <mergeCell ref="B63:C63"/>
    <mergeCell ref="B64:C64"/>
    <mergeCell ref="A65:H65"/>
    <mergeCell ref="B66:F66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H76"/>
  <sheetViews>
    <sheetView workbookViewId="0">
      <selection activeCell="D2" sqref="D2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211</v>
      </c>
      <c r="F1" t="s">
        <v>129</v>
      </c>
      <c r="G1">
        <v>8120.52</v>
      </c>
    </row>
    <row r="3" spans="1:8" x14ac:dyDescent="0.25">
      <c r="A3" s="29" t="s">
        <v>0</v>
      </c>
      <c r="B3" s="55" t="s">
        <v>1</v>
      </c>
      <c r="C3" s="56"/>
      <c r="D3" s="56"/>
      <c r="E3" s="56"/>
      <c r="F3" s="57"/>
      <c r="G3" s="29" t="s">
        <v>2</v>
      </c>
      <c r="H3" s="29" t="s">
        <v>3</v>
      </c>
    </row>
    <row r="4" spans="1:8" x14ac:dyDescent="0.25">
      <c r="A4" s="30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30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30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30">
        <v>4</v>
      </c>
      <c r="B8" s="47" t="s">
        <v>8</v>
      </c>
      <c r="C8" s="47"/>
      <c r="D8" s="47"/>
      <c r="E8" s="47"/>
      <c r="F8" s="47"/>
      <c r="G8" s="30" t="s">
        <v>9</v>
      </c>
      <c r="H8" s="5">
        <v>3338.27</v>
      </c>
    </row>
    <row r="9" spans="1:8" x14ac:dyDescent="0.25">
      <c r="A9" s="30">
        <v>5</v>
      </c>
      <c r="B9" s="47" t="s">
        <v>10</v>
      </c>
      <c r="C9" s="47"/>
      <c r="D9" s="47"/>
      <c r="E9" s="47"/>
      <c r="F9" s="47"/>
      <c r="G9" s="30" t="s">
        <v>9</v>
      </c>
      <c r="H9" s="5">
        <v>723390.34</v>
      </c>
    </row>
    <row r="10" spans="1:8" x14ac:dyDescent="0.25">
      <c r="A10" s="30">
        <v>6</v>
      </c>
      <c r="B10" s="47" t="s">
        <v>11</v>
      </c>
      <c r="C10" s="47"/>
      <c r="D10" s="47"/>
      <c r="E10" s="47"/>
      <c r="F10" s="47"/>
      <c r="G10" s="30" t="s">
        <v>9</v>
      </c>
      <c r="H10" s="5">
        <v>726728.61</v>
      </c>
    </row>
    <row r="11" spans="1:8" x14ac:dyDescent="0.25">
      <c r="A11" s="30">
        <v>7</v>
      </c>
      <c r="B11" s="47" t="s">
        <v>12</v>
      </c>
      <c r="C11" s="47"/>
      <c r="D11" s="47"/>
      <c r="E11" s="47"/>
      <c r="F11" s="47"/>
      <c r="G11" s="30" t="s">
        <v>9</v>
      </c>
      <c r="H11" s="6">
        <v>1932396.73</v>
      </c>
    </row>
    <row r="12" spans="1:8" x14ac:dyDescent="0.25">
      <c r="A12" s="30">
        <v>8</v>
      </c>
      <c r="B12" s="52" t="s">
        <v>13</v>
      </c>
      <c r="C12" s="52"/>
      <c r="D12" s="52"/>
      <c r="E12" s="52"/>
      <c r="F12" s="52"/>
      <c r="G12" s="30" t="s">
        <v>9</v>
      </c>
      <c r="H12" s="6">
        <v>1932396.73</v>
      </c>
    </row>
    <row r="13" spans="1:8" x14ac:dyDescent="0.25">
      <c r="A13" s="30">
        <v>9</v>
      </c>
      <c r="B13" s="52" t="s">
        <v>14</v>
      </c>
      <c r="C13" s="52"/>
      <c r="D13" s="52"/>
      <c r="E13" s="52"/>
      <c r="F13" s="52"/>
      <c r="G13" s="30" t="s">
        <v>9</v>
      </c>
      <c r="H13" s="6">
        <v>0</v>
      </c>
    </row>
    <row r="14" spans="1:8" x14ac:dyDescent="0.25">
      <c r="A14" s="30">
        <v>10</v>
      </c>
      <c r="B14" s="52" t="s">
        <v>15</v>
      </c>
      <c r="C14" s="52"/>
      <c r="D14" s="52"/>
      <c r="E14" s="52"/>
      <c r="F14" s="52"/>
      <c r="G14" s="30" t="s">
        <v>9</v>
      </c>
      <c r="H14" s="6">
        <v>0</v>
      </c>
    </row>
    <row r="15" spans="1:8" x14ac:dyDescent="0.25">
      <c r="A15" s="30">
        <v>11</v>
      </c>
      <c r="B15" s="52" t="s">
        <v>16</v>
      </c>
      <c r="C15" s="52"/>
      <c r="D15" s="52"/>
      <c r="E15" s="52"/>
      <c r="F15" s="52"/>
      <c r="G15" s="30" t="s">
        <v>9</v>
      </c>
      <c r="H15" s="6">
        <v>1797029.45</v>
      </c>
    </row>
    <row r="16" spans="1:8" x14ac:dyDescent="0.25">
      <c r="A16" s="30">
        <v>12</v>
      </c>
      <c r="B16" s="52" t="s">
        <v>17</v>
      </c>
      <c r="C16" s="52"/>
      <c r="D16" s="52"/>
      <c r="E16" s="52"/>
      <c r="F16" s="52"/>
      <c r="G16" s="30" t="s">
        <v>9</v>
      </c>
      <c r="H16" s="6">
        <v>1794029.45</v>
      </c>
    </row>
    <row r="17" spans="1:8" x14ac:dyDescent="0.25">
      <c r="A17" s="30">
        <v>13</v>
      </c>
      <c r="B17" s="52" t="s">
        <v>18</v>
      </c>
      <c r="C17" s="52"/>
      <c r="D17" s="52"/>
      <c r="E17" s="52"/>
      <c r="F17" s="52"/>
      <c r="G17" s="30" t="s">
        <v>9</v>
      </c>
      <c r="H17" s="6">
        <v>0</v>
      </c>
    </row>
    <row r="18" spans="1:8" x14ac:dyDescent="0.25">
      <c r="A18" s="30">
        <v>14</v>
      </c>
      <c r="B18" s="52" t="s">
        <v>19</v>
      </c>
      <c r="C18" s="52"/>
      <c r="D18" s="52"/>
      <c r="E18" s="52"/>
      <c r="F18" s="52"/>
      <c r="G18" s="30" t="s">
        <v>9</v>
      </c>
      <c r="H18" s="6">
        <v>0</v>
      </c>
    </row>
    <row r="19" spans="1:8" x14ac:dyDescent="0.25">
      <c r="A19" s="30">
        <v>15</v>
      </c>
      <c r="B19" s="52" t="s">
        <v>20</v>
      </c>
      <c r="C19" s="52"/>
      <c r="D19" s="52"/>
      <c r="E19" s="52"/>
      <c r="F19" s="52"/>
      <c r="G19" s="30" t="s">
        <v>9</v>
      </c>
      <c r="H19" s="6">
        <v>3000</v>
      </c>
    </row>
    <row r="20" spans="1:8" x14ac:dyDescent="0.25">
      <c r="A20" s="30">
        <v>16</v>
      </c>
      <c r="B20" s="52" t="s">
        <v>21</v>
      </c>
      <c r="C20" s="52"/>
      <c r="D20" s="52"/>
      <c r="E20" s="52"/>
      <c r="F20" s="52"/>
      <c r="G20" s="30" t="s">
        <v>9</v>
      </c>
      <c r="H20" s="6">
        <v>0</v>
      </c>
    </row>
    <row r="21" spans="1:8" x14ac:dyDescent="0.25">
      <c r="A21" s="30">
        <v>17</v>
      </c>
      <c r="B21" s="52" t="s">
        <v>22</v>
      </c>
      <c r="C21" s="52"/>
      <c r="D21" s="52"/>
      <c r="E21" s="52"/>
      <c r="F21" s="52"/>
      <c r="G21" s="30" t="s">
        <v>9</v>
      </c>
      <c r="H21" s="6">
        <v>1073639.1100000001</v>
      </c>
    </row>
    <row r="22" spans="1:8" x14ac:dyDescent="0.25">
      <c r="A22" s="30">
        <v>18</v>
      </c>
      <c r="B22" s="52" t="s">
        <v>23</v>
      </c>
      <c r="C22" s="52"/>
      <c r="D22" s="52"/>
      <c r="E22" s="52"/>
      <c r="F22" s="52"/>
      <c r="G22" s="30" t="s">
        <v>9</v>
      </c>
      <c r="H22" s="6">
        <v>1773.83</v>
      </c>
    </row>
    <row r="23" spans="1:8" x14ac:dyDescent="0.25">
      <c r="A23" s="30">
        <v>19</v>
      </c>
      <c r="B23" s="52" t="s">
        <v>24</v>
      </c>
      <c r="C23" s="52"/>
      <c r="D23" s="52"/>
      <c r="E23" s="52"/>
      <c r="F23" s="52"/>
      <c r="G23" s="30" t="s">
        <v>9</v>
      </c>
      <c r="H23" s="6">
        <v>858757.62</v>
      </c>
    </row>
    <row r="24" spans="1:8" x14ac:dyDescent="0.25">
      <c r="A24" s="30">
        <v>20</v>
      </c>
      <c r="B24" s="52" t="s">
        <v>25</v>
      </c>
      <c r="C24" s="52"/>
      <c r="D24" s="52"/>
      <c r="E24" s="52"/>
      <c r="F24" s="52"/>
      <c r="G24" s="30" t="s">
        <v>9</v>
      </c>
      <c r="H24" s="6">
        <v>860531.45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31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705273.91</v>
      </c>
      <c r="E27" s="41" t="s">
        <v>39</v>
      </c>
      <c r="F27" s="41"/>
      <c r="G27" s="8" t="s">
        <v>40</v>
      </c>
      <c r="H27" s="18">
        <f>D27/$G$1/12</f>
        <v>7.237569248438934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61699.040000000001</v>
      </c>
      <c r="E28" s="41" t="s">
        <v>39</v>
      </c>
      <c r="F28" s="41"/>
      <c r="G28" s="8" t="s">
        <v>40</v>
      </c>
      <c r="H28" s="18">
        <f t="shared" ref="H28:H42" si="0">D28/$G$1/12</f>
        <v>0.63315978122911665</v>
      </c>
    </row>
    <row r="29" spans="1:8" x14ac:dyDescent="0.25">
      <c r="A29" s="12" t="s">
        <v>42</v>
      </c>
      <c r="B29" s="47" t="s">
        <v>37</v>
      </c>
      <c r="C29" s="47"/>
      <c r="D29" s="13">
        <v>60414.25</v>
      </c>
      <c r="E29" s="48" t="s">
        <v>39</v>
      </c>
      <c r="F29" s="48"/>
      <c r="G29" s="15" t="s">
        <v>40</v>
      </c>
      <c r="H29" s="18">
        <f t="shared" si="0"/>
        <v>0.6199751781084627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53595.43</v>
      </c>
      <c r="E30" s="60" t="s">
        <v>39</v>
      </c>
      <c r="F30" s="61"/>
      <c r="G30" s="8" t="s">
        <v>40</v>
      </c>
      <c r="H30" s="18">
        <f t="shared" si="0"/>
        <v>0.54999997947586277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f>11395.56+38155.98</f>
        <v>49551.54</v>
      </c>
      <c r="E31" s="41" t="s">
        <v>43</v>
      </c>
      <c r="F31" s="41"/>
      <c r="G31" s="15" t="s">
        <v>40</v>
      </c>
      <c r="H31" s="18">
        <f t="shared" si="0"/>
        <v>0.50850130287222983</v>
      </c>
    </row>
    <row r="32" spans="1:8" ht="15.75" customHeight="1" x14ac:dyDescent="0.25">
      <c r="A32" s="16" t="s">
        <v>51</v>
      </c>
      <c r="B32" s="40" t="s">
        <v>47</v>
      </c>
      <c r="C32" s="40"/>
      <c r="D32" s="17">
        <v>178800</v>
      </c>
      <c r="E32" s="41" t="s">
        <v>39</v>
      </c>
      <c r="F32" s="41"/>
      <c r="G32" s="15" t="s">
        <v>40</v>
      </c>
      <c r="H32" s="18">
        <f t="shared" si="0"/>
        <v>1.8348578662450186</v>
      </c>
    </row>
    <row r="33" spans="1:8" ht="30" customHeight="1" x14ac:dyDescent="0.25">
      <c r="A33" s="16" t="s">
        <v>53</v>
      </c>
      <c r="B33" s="49" t="s">
        <v>49</v>
      </c>
      <c r="C33" s="50"/>
      <c r="D33" s="17">
        <v>2424.2399999999998</v>
      </c>
      <c r="E33" s="41" t="s">
        <v>50</v>
      </c>
      <c r="F33" s="41"/>
      <c r="G33" s="8" t="s">
        <v>40</v>
      </c>
      <c r="H33" s="18">
        <f t="shared" si="0"/>
        <v>2.4877717190524742E-2</v>
      </c>
    </row>
    <row r="34" spans="1:8" ht="29.25" customHeight="1" x14ac:dyDescent="0.25">
      <c r="A34" s="16" t="s">
        <v>55</v>
      </c>
      <c r="B34" s="49" t="s">
        <v>52</v>
      </c>
      <c r="C34" s="50"/>
      <c r="D34" s="17">
        <v>9000</v>
      </c>
      <c r="E34" s="41" t="s">
        <v>50</v>
      </c>
      <c r="F34" s="41"/>
      <c r="G34" s="8" t="s">
        <v>40</v>
      </c>
      <c r="H34" s="18">
        <f t="shared" si="0"/>
        <v>9.2358617428440537E-2</v>
      </c>
    </row>
    <row r="35" spans="1:8" x14ac:dyDescent="0.25">
      <c r="A35" s="12" t="s">
        <v>57</v>
      </c>
      <c r="B35" s="47" t="s">
        <v>54</v>
      </c>
      <c r="C35" s="47"/>
      <c r="D35" s="13">
        <v>2077.08</v>
      </c>
      <c r="E35" s="48" t="s">
        <v>39</v>
      </c>
      <c r="F35" s="48"/>
      <c r="G35" s="15" t="s">
        <v>40</v>
      </c>
      <c r="H35" s="18">
        <f t="shared" si="0"/>
        <v>2.1315137454251693E-2</v>
      </c>
    </row>
    <row r="36" spans="1:8" ht="37.5" customHeight="1" x14ac:dyDescent="0.25">
      <c r="A36" s="16" t="s">
        <v>59</v>
      </c>
      <c r="B36" s="49" t="s">
        <v>195</v>
      </c>
      <c r="C36" s="50"/>
      <c r="D36" s="17">
        <f>26419.41+4407.87+25530.81</f>
        <v>56358.09</v>
      </c>
      <c r="E36" s="41" t="s">
        <v>56</v>
      </c>
      <c r="F36" s="41"/>
      <c r="G36" s="8" t="s">
        <v>40</v>
      </c>
      <c r="H36" s="18">
        <f t="shared" si="0"/>
        <v>0.57835058592306887</v>
      </c>
    </row>
    <row r="37" spans="1:8" ht="42.75" customHeight="1" x14ac:dyDescent="0.25">
      <c r="A37" s="16" t="s">
        <v>60</v>
      </c>
      <c r="B37" s="49" t="s">
        <v>66</v>
      </c>
      <c r="C37" s="50"/>
      <c r="D37" s="17">
        <v>13016.7</v>
      </c>
      <c r="E37" s="41" t="s">
        <v>39</v>
      </c>
      <c r="F37" s="41"/>
      <c r="G37" s="8" t="s">
        <v>40</v>
      </c>
      <c r="H37" s="18">
        <f t="shared" si="0"/>
        <v>0.13357826838675355</v>
      </c>
    </row>
    <row r="38" spans="1:8" x14ac:dyDescent="0.25">
      <c r="A38" s="12" t="s">
        <v>62</v>
      </c>
      <c r="B38" s="47" t="s">
        <v>200</v>
      </c>
      <c r="C38" s="47"/>
      <c r="D38" s="13">
        <v>41200</v>
      </c>
      <c r="E38" s="48"/>
      <c r="F38" s="48"/>
      <c r="G38" s="15" t="s">
        <v>40</v>
      </c>
      <c r="H38" s="18">
        <f t="shared" si="0"/>
        <v>0.42279722645019446</v>
      </c>
    </row>
    <row r="39" spans="1:8" x14ac:dyDescent="0.25">
      <c r="A39" s="12" t="s">
        <v>64</v>
      </c>
      <c r="B39" s="47" t="s">
        <v>61</v>
      </c>
      <c r="C39" s="47"/>
      <c r="D39" s="13">
        <v>172.54</v>
      </c>
      <c r="E39" s="48"/>
      <c r="F39" s="48"/>
      <c r="G39" s="15" t="s">
        <v>40</v>
      </c>
      <c r="H39" s="18">
        <f t="shared" si="0"/>
        <v>1.7706173167892367E-3</v>
      </c>
    </row>
    <row r="40" spans="1:8" ht="27.75" customHeight="1" x14ac:dyDescent="0.25">
      <c r="A40" s="16" t="s">
        <v>118</v>
      </c>
      <c r="B40" s="58" t="s">
        <v>137</v>
      </c>
      <c r="C40" s="59"/>
      <c r="D40" s="17">
        <v>181.72</v>
      </c>
      <c r="E40" s="41"/>
      <c r="F40" s="41"/>
      <c r="G40" s="8" t="s">
        <v>40</v>
      </c>
      <c r="H40" s="18">
        <f t="shared" si="0"/>
        <v>1.8648231065662461E-3</v>
      </c>
    </row>
    <row r="41" spans="1:8" x14ac:dyDescent="0.25">
      <c r="A41" s="12" t="s">
        <v>119</v>
      </c>
      <c r="B41" s="47" t="s">
        <v>201</v>
      </c>
      <c r="C41" s="47"/>
      <c r="D41" s="13">
        <v>14000</v>
      </c>
      <c r="E41" s="48"/>
      <c r="F41" s="48"/>
      <c r="G41" s="15" t="s">
        <v>40</v>
      </c>
      <c r="H41" s="18">
        <f t="shared" si="0"/>
        <v>0.14366896044424085</v>
      </c>
    </row>
    <row r="42" spans="1:8" x14ac:dyDescent="0.25">
      <c r="A42" s="12" t="s">
        <v>146</v>
      </c>
      <c r="B42" s="47" t="s">
        <v>202</v>
      </c>
      <c r="C42" s="47"/>
      <c r="D42" s="13">
        <v>34812</v>
      </c>
      <c r="E42" s="48"/>
      <c r="F42" s="48"/>
      <c r="G42" s="15" t="s">
        <v>40</v>
      </c>
      <c r="H42" s="18">
        <f t="shared" si="0"/>
        <v>0.35724313221320797</v>
      </c>
    </row>
    <row r="43" spans="1:8" x14ac:dyDescent="0.25">
      <c r="A43" s="45" t="s">
        <v>67</v>
      </c>
      <c r="B43" s="45"/>
      <c r="C43" s="45"/>
      <c r="D43" s="45"/>
      <c r="E43" s="45"/>
      <c r="F43" s="45"/>
      <c r="G43" s="45"/>
      <c r="H43" s="45"/>
    </row>
    <row r="44" spans="1:8" x14ac:dyDescent="0.25">
      <c r="A44" s="12" t="s">
        <v>70</v>
      </c>
      <c r="B44" s="42" t="s">
        <v>68</v>
      </c>
      <c r="C44" s="43"/>
      <c r="D44" s="43"/>
      <c r="E44" s="43"/>
      <c r="F44" s="44"/>
      <c r="G44" s="15" t="s">
        <v>69</v>
      </c>
      <c r="H44" s="6">
        <f>D44/2734.06</f>
        <v>0</v>
      </c>
    </row>
    <row r="45" spans="1:8" x14ac:dyDescent="0.25">
      <c r="A45" s="12" t="s">
        <v>71</v>
      </c>
      <c r="B45" s="42" t="s">
        <v>72</v>
      </c>
      <c r="C45" s="43"/>
      <c r="D45" s="43"/>
      <c r="E45" s="43"/>
      <c r="F45" s="44"/>
      <c r="G45" s="15" t="s">
        <v>69</v>
      </c>
      <c r="H45" s="6">
        <f>D45/2734.06</f>
        <v>0</v>
      </c>
    </row>
    <row r="46" spans="1:8" x14ac:dyDescent="0.25">
      <c r="A46" s="12" t="s">
        <v>73</v>
      </c>
      <c r="B46" s="42" t="s">
        <v>74</v>
      </c>
      <c r="C46" s="43"/>
      <c r="D46" s="43"/>
      <c r="E46" s="43"/>
      <c r="F46" s="44"/>
      <c r="G46" s="15" t="s">
        <v>69</v>
      </c>
      <c r="H46" s="6">
        <f>D46/2734.06</f>
        <v>0</v>
      </c>
    </row>
    <row r="47" spans="1:8" x14ac:dyDescent="0.25">
      <c r="A47" s="12" t="s">
        <v>75</v>
      </c>
      <c r="B47" s="42" t="s">
        <v>76</v>
      </c>
      <c r="C47" s="43"/>
      <c r="D47" s="43"/>
      <c r="E47" s="43"/>
      <c r="F47" s="44"/>
      <c r="G47" s="15" t="s">
        <v>9</v>
      </c>
      <c r="H47" s="6">
        <f>D47/2734.06</f>
        <v>0</v>
      </c>
    </row>
    <row r="48" spans="1:8" x14ac:dyDescent="0.25">
      <c r="A48" s="45" t="s">
        <v>77</v>
      </c>
      <c r="B48" s="45"/>
      <c r="C48" s="45"/>
      <c r="D48" s="45"/>
      <c r="E48" s="45"/>
      <c r="F48" s="45"/>
      <c r="G48" s="45"/>
      <c r="H48" s="45"/>
    </row>
    <row r="49" spans="1:8" x14ac:dyDescent="0.25">
      <c r="A49" s="12" t="s">
        <v>78</v>
      </c>
      <c r="B49" s="42" t="s">
        <v>8</v>
      </c>
      <c r="C49" s="43"/>
      <c r="D49" s="43"/>
      <c r="E49" s="43"/>
      <c r="F49" s="44"/>
      <c r="G49" s="15" t="s">
        <v>9</v>
      </c>
      <c r="H49" s="6">
        <v>12559.8</v>
      </c>
    </row>
    <row r="50" spans="1:8" x14ac:dyDescent="0.25">
      <c r="A50" s="12" t="s">
        <v>79</v>
      </c>
      <c r="B50" s="42" t="s">
        <v>10</v>
      </c>
      <c r="C50" s="43"/>
      <c r="D50" s="43"/>
      <c r="E50" s="43"/>
      <c r="F50" s="44"/>
      <c r="G50" s="15" t="s">
        <v>9</v>
      </c>
      <c r="H50" s="6">
        <v>529361.86</v>
      </c>
    </row>
    <row r="51" spans="1:8" x14ac:dyDescent="0.25">
      <c r="A51" s="12" t="s">
        <v>80</v>
      </c>
      <c r="B51" s="42" t="s">
        <v>11</v>
      </c>
      <c r="C51" s="43"/>
      <c r="D51" s="43"/>
      <c r="E51" s="43"/>
      <c r="F51" s="44"/>
      <c r="G51" s="15" t="s">
        <v>9</v>
      </c>
      <c r="H51" s="6">
        <v>541921.66</v>
      </c>
    </row>
    <row r="52" spans="1:8" x14ac:dyDescent="0.25">
      <c r="A52" s="12" t="s">
        <v>81</v>
      </c>
      <c r="B52" s="42" t="s">
        <v>23</v>
      </c>
      <c r="C52" s="43"/>
      <c r="D52" s="43"/>
      <c r="E52" s="43"/>
      <c r="F52" s="44"/>
      <c r="G52" s="15" t="s">
        <v>9</v>
      </c>
      <c r="H52" s="6">
        <v>47154.36</v>
      </c>
    </row>
    <row r="53" spans="1:8" x14ac:dyDescent="0.25">
      <c r="A53" s="12" t="s">
        <v>82</v>
      </c>
      <c r="B53" s="42" t="s">
        <v>24</v>
      </c>
      <c r="C53" s="43"/>
      <c r="D53" s="43"/>
      <c r="E53" s="43"/>
      <c r="F53" s="44"/>
      <c r="G53" s="15" t="s">
        <v>9</v>
      </c>
      <c r="H53" s="6">
        <v>602249.01</v>
      </c>
    </row>
    <row r="54" spans="1:8" x14ac:dyDescent="0.25">
      <c r="A54" s="12" t="s">
        <v>83</v>
      </c>
      <c r="B54" s="42" t="s">
        <v>25</v>
      </c>
      <c r="C54" s="43"/>
      <c r="D54" s="43"/>
      <c r="E54" s="43"/>
      <c r="F54" s="44"/>
      <c r="G54" s="15" t="s">
        <v>9</v>
      </c>
      <c r="H54" s="6">
        <v>649403.37</v>
      </c>
    </row>
    <row r="55" spans="1:8" x14ac:dyDescent="0.25">
      <c r="A55" s="45" t="s">
        <v>84</v>
      </c>
      <c r="B55" s="45"/>
      <c r="C55" s="45"/>
      <c r="D55" s="45"/>
      <c r="E55" s="45"/>
      <c r="F55" s="45"/>
      <c r="G55" s="45"/>
      <c r="H55" s="45"/>
    </row>
    <row r="56" spans="1:8" ht="33.75" customHeight="1" x14ac:dyDescent="0.25">
      <c r="A56" s="31">
        <v>32</v>
      </c>
      <c r="B56" s="46" t="s">
        <v>85</v>
      </c>
      <c r="C56" s="46"/>
      <c r="D56" s="31" t="s">
        <v>32</v>
      </c>
      <c r="E56" s="31" t="s">
        <v>86</v>
      </c>
      <c r="F56" s="31" t="s">
        <v>87</v>
      </c>
      <c r="G56" s="31" t="s">
        <v>88</v>
      </c>
      <c r="H56" s="31" t="s">
        <v>89</v>
      </c>
    </row>
    <row r="57" spans="1:8" x14ac:dyDescent="0.25">
      <c r="A57" s="30">
        <v>33</v>
      </c>
      <c r="B57" s="47" t="s">
        <v>32</v>
      </c>
      <c r="C57" s="47"/>
      <c r="D57" s="30" t="s">
        <v>90</v>
      </c>
      <c r="E57" s="30" t="s">
        <v>91</v>
      </c>
      <c r="F57" s="30" t="s">
        <v>92</v>
      </c>
      <c r="G57" s="30" t="s">
        <v>92</v>
      </c>
      <c r="H57" s="30" t="s">
        <v>92</v>
      </c>
    </row>
    <row r="58" spans="1:8" x14ac:dyDescent="0.25">
      <c r="A58" s="30">
        <v>34</v>
      </c>
      <c r="B58" s="47" t="s">
        <v>94</v>
      </c>
      <c r="C58" s="47"/>
      <c r="D58" s="30" t="s">
        <v>93</v>
      </c>
      <c r="E58" s="13">
        <v>1163.8900000000001</v>
      </c>
      <c r="F58" s="13">
        <v>1653.54</v>
      </c>
      <c r="G58" s="13">
        <v>8448.86</v>
      </c>
      <c r="H58" s="13">
        <v>8593.7099999999991</v>
      </c>
    </row>
    <row r="59" spans="1:8" x14ac:dyDescent="0.25">
      <c r="A59" s="30">
        <v>35</v>
      </c>
      <c r="B59" s="47" t="s">
        <v>95</v>
      </c>
      <c r="C59" s="47"/>
      <c r="D59" s="30" t="s">
        <v>9</v>
      </c>
      <c r="E59" s="13">
        <v>1112333.3600000001</v>
      </c>
      <c r="F59" s="13">
        <v>224648.45</v>
      </c>
      <c r="G59" s="13">
        <v>87811.93</v>
      </c>
      <c r="H59" s="13">
        <v>93256.57</v>
      </c>
    </row>
    <row r="60" spans="1:8" x14ac:dyDescent="0.25">
      <c r="A60" s="30">
        <v>36</v>
      </c>
      <c r="B60" s="47" t="s">
        <v>96</v>
      </c>
      <c r="C60" s="47"/>
      <c r="D60" s="30" t="s">
        <v>9</v>
      </c>
      <c r="E60" s="13">
        <v>1092682.25</v>
      </c>
      <c r="F60" s="13">
        <v>191492.44</v>
      </c>
      <c r="G60" s="13">
        <v>80843.38</v>
      </c>
      <c r="H60" s="13">
        <v>80145.09</v>
      </c>
    </row>
    <row r="61" spans="1:8" x14ac:dyDescent="0.25">
      <c r="A61" s="30">
        <v>37</v>
      </c>
      <c r="B61" s="47" t="s">
        <v>97</v>
      </c>
      <c r="C61" s="47"/>
      <c r="D61" s="30" t="s">
        <v>9</v>
      </c>
      <c r="E61" s="13">
        <v>19651.11</v>
      </c>
      <c r="F61" s="13">
        <v>33156.01</v>
      </c>
      <c r="G61" s="13">
        <v>6968.55</v>
      </c>
      <c r="H61" s="13">
        <v>13111.48</v>
      </c>
    </row>
    <row r="62" spans="1:8" ht="48" customHeight="1" x14ac:dyDescent="0.25">
      <c r="A62" s="28">
        <v>38</v>
      </c>
      <c r="B62" s="46" t="s">
        <v>98</v>
      </c>
      <c r="C62" s="46"/>
      <c r="D62" s="28" t="s">
        <v>9</v>
      </c>
      <c r="E62" s="17">
        <v>2253197.29</v>
      </c>
      <c r="F62" s="17">
        <v>85912.06</v>
      </c>
      <c r="G62" s="17">
        <v>216884.11</v>
      </c>
      <c r="H62" s="17">
        <v>335244.51</v>
      </c>
    </row>
    <row r="63" spans="1:8" ht="48" customHeight="1" x14ac:dyDescent="0.25">
      <c r="A63" s="28">
        <v>39</v>
      </c>
      <c r="B63" s="46" t="s">
        <v>99</v>
      </c>
      <c r="C63" s="46"/>
      <c r="D63" s="28" t="s">
        <v>9</v>
      </c>
      <c r="E63" s="17">
        <v>1092682.25</v>
      </c>
      <c r="F63" s="17">
        <v>191492.44</v>
      </c>
      <c r="G63" s="17">
        <v>80843.38</v>
      </c>
      <c r="H63" s="17">
        <v>80145.09</v>
      </c>
    </row>
    <row r="64" spans="1:8" ht="48" customHeight="1" x14ac:dyDescent="0.25">
      <c r="A64" s="28">
        <v>40</v>
      </c>
      <c r="B64" s="46" t="s">
        <v>100</v>
      </c>
      <c r="C64" s="46"/>
      <c r="D64" s="28" t="s">
        <v>9</v>
      </c>
      <c r="E64" s="17">
        <v>1160515.04</v>
      </c>
      <c r="F64" s="17">
        <v>-105580.38</v>
      </c>
      <c r="G64" s="17">
        <v>136040.73000000001</v>
      </c>
      <c r="H64" s="17">
        <v>255099.42</v>
      </c>
    </row>
    <row r="65" spans="1:8" ht="48" customHeight="1" x14ac:dyDescent="0.25">
      <c r="A65" s="28">
        <v>41</v>
      </c>
      <c r="B65" s="46" t="s">
        <v>101</v>
      </c>
      <c r="C65" s="46"/>
      <c r="D65" s="28" t="s">
        <v>9</v>
      </c>
      <c r="E65" s="17">
        <v>0</v>
      </c>
      <c r="F65" s="17">
        <v>0</v>
      </c>
      <c r="G65" s="17">
        <v>0</v>
      </c>
      <c r="H65" s="17">
        <v>0</v>
      </c>
    </row>
    <row r="66" spans="1:8" x14ac:dyDescent="0.25">
      <c r="A66" s="45" t="s">
        <v>102</v>
      </c>
      <c r="B66" s="45"/>
      <c r="C66" s="45"/>
      <c r="D66" s="45"/>
      <c r="E66" s="45"/>
      <c r="F66" s="45"/>
      <c r="G66" s="45"/>
      <c r="H66" s="45"/>
    </row>
    <row r="67" spans="1:8" x14ac:dyDescent="0.25">
      <c r="A67" s="12" t="s">
        <v>103</v>
      </c>
      <c r="B67" s="42" t="s">
        <v>68</v>
      </c>
      <c r="C67" s="43"/>
      <c r="D67" s="43"/>
      <c r="E67" s="43"/>
      <c r="F67" s="44"/>
      <c r="G67" s="15" t="s">
        <v>69</v>
      </c>
      <c r="H67" s="6">
        <f>D67/2734.06</f>
        <v>0</v>
      </c>
    </row>
    <row r="68" spans="1:8" x14ac:dyDescent="0.25">
      <c r="A68" s="12" t="s">
        <v>104</v>
      </c>
      <c r="B68" s="42" t="s">
        <v>72</v>
      </c>
      <c r="C68" s="43"/>
      <c r="D68" s="43"/>
      <c r="E68" s="43"/>
      <c r="F68" s="44"/>
      <c r="G68" s="15" t="s">
        <v>69</v>
      </c>
      <c r="H68" s="6">
        <f>D68/2734.06</f>
        <v>0</v>
      </c>
    </row>
    <row r="69" spans="1:8" x14ac:dyDescent="0.25">
      <c r="A69" s="12" t="s">
        <v>105</v>
      </c>
      <c r="B69" s="42" t="s">
        <v>74</v>
      </c>
      <c r="C69" s="43"/>
      <c r="D69" s="43"/>
      <c r="E69" s="43"/>
      <c r="F69" s="44"/>
      <c r="G69" s="15" t="s">
        <v>69</v>
      </c>
      <c r="H69" s="6">
        <f>D69/2734.06</f>
        <v>0</v>
      </c>
    </row>
    <row r="70" spans="1:8" x14ac:dyDescent="0.25">
      <c r="A70" s="12" t="s">
        <v>106</v>
      </c>
      <c r="B70" s="42" t="s">
        <v>76</v>
      </c>
      <c r="C70" s="43"/>
      <c r="D70" s="43"/>
      <c r="E70" s="43"/>
      <c r="F70" s="44"/>
      <c r="G70" s="15" t="s">
        <v>9</v>
      </c>
      <c r="H70" s="6">
        <f>D70/2734.06</f>
        <v>0</v>
      </c>
    </row>
    <row r="71" spans="1:8" x14ac:dyDescent="0.25">
      <c r="A71" s="45" t="s">
        <v>107</v>
      </c>
      <c r="B71" s="45"/>
      <c r="C71" s="45"/>
      <c r="D71" s="45"/>
      <c r="E71" s="45"/>
      <c r="F71" s="45"/>
      <c r="G71" s="45"/>
      <c r="H71" s="45"/>
    </row>
    <row r="72" spans="1:8" x14ac:dyDescent="0.25">
      <c r="A72" s="12" t="s">
        <v>108</v>
      </c>
      <c r="B72" s="42" t="s">
        <v>111</v>
      </c>
      <c r="C72" s="43"/>
      <c r="D72" s="43"/>
      <c r="E72" s="43"/>
      <c r="F72" s="44"/>
      <c r="G72" s="15" t="s">
        <v>69</v>
      </c>
      <c r="H72" s="6">
        <f>D72/2734.06</f>
        <v>0</v>
      </c>
    </row>
    <row r="73" spans="1:8" x14ac:dyDescent="0.25">
      <c r="A73" s="12" t="s">
        <v>109</v>
      </c>
      <c r="B73" s="42" t="s">
        <v>112</v>
      </c>
      <c r="C73" s="43"/>
      <c r="D73" s="43"/>
      <c r="E73" s="43"/>
      <c r="F73" s="44"/>
      <c r="G73" s="15" t="s">
        <v>69</v>
      </c>
      <c r="H73" s="6">
        <f>D73/2734.06</f>
        <v>0</v>
      </c>
    </row>
    <row r="74" spans="1:8" x14ac:dyDescent="0.25">
      <c r="A74" s="12" t="s">
        <v>110</v>
      </c>
      <c r="B74" s="42" t="s">
        <v>113</v>
      </c>
      <c r="C74" s="43"/>
      <c r="D74" s="43"/>
      <c r="E74" s="43"/>
      <c r="F74" s="44"/>
      <c r="G74" s="15" t="s">
        <v>9</v>
      </c>
      <c r="H74" s="6">
        <f>D74/2734.06</f>
        <v>0</v>
      </c>
    </row>
    <row r="76" spans="1:8" ht="58.5" customHeight="1" x14ac:dyDescent="0.25">
      <c r="A76" s="39" t="s">
        <v>114</v>
      </c>
      <c r="B76" s="39"/>
      <c r="C76" s="39"/>
      <c r="D76" s="39"/>
      <c r="E76" s="39"/>
      <c r="F76" s="39"/>
      <c r="G76" s="39"/>
      <c r="H76" s="39"/>
    </row>
  </sheetData>
  <mergeCells count="91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46:F46"/>
    <mergeCell ref="B40:C40"/>
    <mergeCell ref="E40:F40"/>
    <mergeCell ref="B41:C41"/>
    <mergeCell ref="E41:F41"/>
    <mergeCell ref="B42:C42"/>
    <mergeCell ref="E42:F42"/>
    <mergeCell ref="A43:H43"/>
    <mergeCell ref="B44:F44"/>
    <mergeCell ref="B45:F45"/>
    <mergeCell ref="B58:C58"/>
    <mergeCell ref="B47:F47"/>
    <mergeCell ref="A48:H48"/>
    <mergeCell ref="B49:F49"/>
    <mergeCell ref="B50:F50"/>
    <mergeCell ref="B51:F51"/>
    <mergeCell ref="B52:F52"/>
    <mergeCell ref="B53:F53"/>
    <mergeCell ref="B54:F54"/>
    <mergeCell ref="A55:H55"/>
    <mergeCell ref="B56:C56"/>
    <mergeCell ref="B57:C57"/>
    <mergeCell ref="B70:F70"/>
    <mergeCell ref="B59:C59"/>
    <mergeCell ref="B60:C60"/>
    <mergeCell ref="B61:C61"/>
    <mergeCell ref="B62:C62"/>
    <mergeCell ref="B63:C63"/>
    <mergeCell ref="B64:C64"/>
    <mergeCell ref="B65:C65"/>
    <mergeCell ref="A66:H66"/>
    <mergeCell ref="B67:F67"/>
    <mergeCell ref="B68:F68"/>
    <mergeCell ref="B69:F69"/>
    <mergeCell ref="A71:H71"/>
    <mergeCell ref="B72:F72"/>
    <mergeCell ref="B73:F73"/>
    <mergeCell ref="B74:F74"/>
    <mergeCell ref="A76:H76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H76"/>
  <sheetViews>
    <sheetView workbookViewId="0">
      <selection activeCell="D2" sqref="D2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210</v>
      </c>
      <c r="F1" t="s">
        <v>129</v>
      </c>
      <c r="G1">
        <v>4519.99</v>
      </c>
    </row>
    <row r="3" spans="1:8" x14ac:dyDescent="0.25">
      <c r="A3" s="32" t="s">
        <v>0</v>
      </c>
      <c r="B3" s="55" t="s">
        <v>1</v>
      </c>
      <c r="C3" s="56"/>
      <c r="D3" s="56"/>
      <c r="E3" s="56"/>
      <c r="F3" s="57"/>
      <c r="G3" s="32" t="s">
        <v>2</v>
      </c>
      <c r="H3" s="32" t="s">
        <v>3</v>
      </c>
    </row>
    <row r="4" spans="1:8" x14ac:dyDescent="0.25">
      <c r="A4" s="35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35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35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35">
        <v>4</v>
      </c>
      <c r="B8" s="47" t="s">
        <v>8</v>
      </c>
      <c r="C8" s="47"/>
      <c r="D8" s="47"/>
      <c r="E8" s="47"/>
      <c r="F8" s="47"/>
      <c r="G8" s="35" t="s">
        <v>9</v>
      </c>
      <c r="H8" s="5">
        <v>2202.39</v>
      </c>
    </row>
    <row r="9" spans="1:8" x14ac:dyDescent="0.25">
      <c r="A9" s="35">
        <v>5</v>
      </c>
      <c r="B9" s="47" t="s">
        <v>10</v>
      </c>
      <c r="C9" s="47"/>
      <c r="D9" s="47"/>
      <c r="E9" s="47"/>
      <c r="F9" s="47"/>
      <c r="G9" s="35" t="s">
        <v>9</v>
      </c>
      <c r="H9" s="5">
        <v>370678.89</v>
      </c>
    </row>
    <row r="10" spans="1:8" x14ac:dyDescent="0.25">
      <c r="A10" s="35">
        <v>6</v>
      </c>
      <c r="B10" s="47" t="s">
        <v>11</v>
      </c>
      <c r="C10" s="47"/>
      <c r="D10" s="47"/>
      <c r="E10" s="47"/>
      <c r="F10" s="47"/>
      <c r="G10" s="35" t="s">
        <v>9</v>
      </c>
      <c r="H10" s="5">
        <v>372881.28</v>
      </c>
    </row>
    <row r="11" spans="1:8" x14ac:dyDescent="0.25">
      <c r="A11" s="35">
        <v>7</v>
      </c>
      <c r="B11" s="47" t="s">
        <v>12</v>
      </c>
      <c r="C11" s="47"/>
      <c r="D11" s="47"/>
      <c r="E11" s="47"/>
      <c r="F11" s="47"/>
      <c r="G11" s="35" t="s">
        <v>9</v>
      </c>
      <c r="H11" s="6">
        <v>1155153.6200000001</v>
      </c>
    </row>
    <row r="12" spans="1:8" x14ac:dyDescent="0.25">
      <c r="A12" s="35">
        <v>8</v>
      </c>
      <c r="B12" s="52" t="s">
        <v>13</v>
      </c>
      <c r="C12" s="52"/>
      <c r="D12" s="52"/>
      <c r="E12" s="52"/>
      <c r="F12" s="52"/>
      <c r="G12" s="35" t="s">
        <v>9</v>
      </c>
      <c r="H12" s="6">
        <v>1155153.6200000001</v>
      </c>
    </row>
    <row r="13" spans="1:8" x14ac:dyDescent="0.25">
      <c r="A13" s="35">
        <v>9</v>
      </c>
      <c r="B13" s="52" t="s">
        <v>14</v>
      </c>
      <c r="C13" s="52"/>
      <c r="D13" s="52"/>
      <c r="E13" s="52"/>
      <c r="F13" s="52"/>
      <c r="G13" s="35" t="s">
        <v>9</v>
      </c>
      <c r="H13" s="6">
        <v>0</v>
      </c>
    </row>
    <row r="14" spans="1:8" x14ac:dyDescent="0.25">
      <c r="A14" s="35">
        <v>10</v>
      </c>
      <c r="B14" s="52" t="s">
        <v>15</v>
      </c>
      <c r="C14" s="52"/>
      <c r="D14" s="52"/>
      <c r="E14" s="52"/>
      <c r="F14" s="52"/>
      <c r="G14" s="35" t="s">
        <v>9</v>
      </c>
      <c r="H14" s="6">
        <v>0</v>
      </c>
    </row>
    <row r="15" spans="1:8" x14ac:dyDescent="0.25">
      <c r="A15" s="35">
        <v>11</v>
      </c>
      <c r="B15" s="52" t="s">
        <v>16</v>
      </c>
      <c r="C15" s="52"/>
      <c r="D15" s="52"/>
      <c r="E15" s="52"/>
      <c r="F15" s="52"/>
      <c r="G15" s="35" t="s">
        <v>9</v>
      </c>
      <c r="H15" s="6">
        <v>1112106.02</v>
      </c>
    </row>
    <row r="16" spans="1:8" x14ac:dyDescent="0.25">
      <c r="A16" s="35">
        <v>12</v>
      </c>
      <c r="B16" s="52" t="s">
        <v>17</v>
      </c>
      <c r="C16" s="52"/>
      <c r="D16" s="52"/>
      <c r="E16" s="52"/>
      <c r="F16" s="52"/>
      <c r="G16" s="35" t="s">
        <v>9</v>
      </c>
      <c r="H16" s="6">
        <v>1109106.02</v>
      </c>
    </row>
    <row r="17" spans="1:8" x14ac:dyDescent="0.25">
      <c r="A17" s="35">
        <v>13</v>
      </c>
      <c r="B17" s="52" t="s">
        <v>18</v>
      </c>
      <c r="C17" s="52"/>
      <c r="D17" s="52"/>
      <c r="E17" s="52"/>
      <c r="F17" s="52"/>
      <c r="G17" s="35" t="s">
        <v>9</v>
      </c>
      <c r="H17" s="6">
        <v>0</v>
      </c>
    </row>
    <row r="18" spans="1:8" x14ac:dyDescent="0.25">
      <c r="A18" s="35">
        <v>14</v>
      </c>
      <c r="B18" s="52" t="s">
        <v>19</v>
      </c>
      <c r="C18" s="52"/>
      <c r="D18" s="52"/>
      <c r="E18" s="52"/>
      <c r="F18" s="52"/>
      <c r="G18" s="35" t="s">
        <v>9</v>
      </c>
      <c r="H18" s="6">
        <v>0</v>
      </c>
    </row>
    <row r="19" spans="1:8" x14ac:dyDescent="0.25">
      <c r="A19" s="35">
        <v>15</v>
      </c>
      <c r="B19" s="52" t="s">
        <v>20</v>
      </c>
      <c r="C19" s="52"/>
      <c r="D19" s="52"/>
      <c r="E19" s="52"/>
      <c r="F19" s="52"/>
      <c r="G19" s="35" t="s">
        <v>9</v>
      </c>
      <c r="H19" s="6">
        <v>3000</v>
      </c>
    </row>
    <row r="20" spans="1:8" x14ac:dyDescent="0.25">
      <c r="A20" s="35">
        <v>16</v>
      </c>
      <c r="B20" s="52" t="s">
        <v>21</v>
      </c>
      <c r="C20" s="52"/>
      <c r="D20" s="52"/>
      <c r="E20" s="52"/>
      <c r="F20" s="52"/>
      <c r="G20" s="35" t="s">
        <v>9</v>
      </c>
      <c r="H20" s="6">
        <v>0</v>
      </c>
    </row>
    <row r="21" spans="1:8" x14ac:dyDescent="0.25">
      <c r="A21" s="35">
        <v>17</v>
      </c>
      <c r="B21" s="52" t="s">
        <v>22</v>
      </c>
      <c r="C21" s="52"/>
      <c r="D21" s="52"/>
      <c r="E21" s="52"/>
      <c r="F21" s="52"/>
      <c r="G21" s="35" t="s">
        <v>9</v>
      </c>
      <c r="H21" s="6">
        <v>741427.13</v>
      </c>
    </row>
    <row r="22" spans="1:8" x14ac:dyDescent="0.25">
      <c r="A22" s="35">
        <v>18</v>
      </c>
      <c r="B22" s="52" t="s">
        <v>23</v>
      </c>
      <c r="C22" s="52"/>
      <c r="D22" s="52"/>
      <c r="E22" s="52"/>
      <c r="F22" s="52"/>
      <c r="G22" s="35" t="s">
        <v>9</v>
      </c>
      <c r="H22" s="6">
        <v>3948.76</v>
      </c>
    </row>
    <row r="23" spans="1:8" x14ac:dyDescent="0.25">
      <c r="A23" s="35">
        <v>19</v>
      </c>
      <c r="B23" s="52" t="s">
        <v>24</v>
      </c>
      <c r="C23" s="52"/>
      <c r="D23" s="52"/>
      <c r="E23" s="52"/>
      <c r="F23" s="52"/>
      <c r="G23" s="35" t="s">
        <v>9</v>
      </c>
      <c r="H23" s="6">
        <v>413726.49</v>
      </c>
    </row>
    <row r="24" spans="1:8" x14ac:dyDescent="0.25">
      <c r="A24" s="35">
        <v>20</v>
      </c>
      <c r="B24" s="52" t="s">
        <v>25</v>
      </c>
      <c r="C24" s="52"/>
      <c r="D24" s="52"/>
      <c r="E24" s="52"/>
      <c r="F24" s="52"/>
      <c r="G24" s="35" t="s">
        <v>9</v>
      </c>
      <c r="H24" s="6">
        <v>417675.25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427516.95</v>
      </c>
      <c r="E27" s="41" t="s">
        <v>39</v>
      </c>
      <c r="F27" s="41"/>
      <c r="G27" s="8" t="s">
        <v>40</v>
      </c>
      <c r="H27" s="18">
        <f>D27/$G$1/12</f>
        <v>7.881967106121917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47160.85</v>
      </c>
      <c r="E28" s="41" t="s">
        <v>39</v>
      </c>
      <c r="F28" s="41"/>
      <c r="G28" s="8" t="s">
        <v>40</v>
      </c>
      <c r="H28" s="18">
        <f t="shared" ref="H28:H42" si="0">D28/$G$1/12</f>
        <v>0.86948662128308551</v>
      </c>
    </row>
    <row r="29" spans="1:8" x14ac:dyDescent="0.25">
      <c r="A29" s="12" t="s">
        <v>42</v>
      </c>
      <c r="B29" s="47" t="s">
        <v>37</v>
      </c>
      <c r="C29" s="47"/>
      <c r="D29" s="13">
        <v>23451.14</v>
      </c>
      <c r="E29" s="48" t="s">
        <v>39</v>
      </c>
      <c r="F29" s="48"/>
      <c r="G29" s="15" t="s">
        <v>40</v>
      </c>
      <c r="H29" s="18">
        <f t="shared" si="0"/>
        <v>0.43235973235928987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29831.93</v>
      </c>
      <c r="E30" s="60" t="s">
        <v>39</v>
      </c>
      <c r="F30" s="61"/>
      <c r="G30" s="8" t="s">
        <v>40</v>
      </c>
      <c r="H30" s="18">
        <f t="shared" si="0"/>
        <v>0.54999992625352412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f>9064.65+21136.64</f>
        <v>30201.29</v>
      </c>
      <c r="E31" s="41" t="s">
        <v>43</v>
      </c>
      <c r="F31" s="41"/>
      <c r="G31" s="15" t="s">
        <v>40</v>
      </c>
      <c r="H31" s="18">
        <f t="shared" si="0"/>
        <v>0.5568096758326162</v>
      </c>
    </row>
    <row r="32" spans="1:8" ht="15.75" customHeight="1" x14ac:dyDescent="0.25">
      <c r="A32" s="16" t="s">
        <v>51</v>
      </c>
      <c r="B32" s="40" t="s">
        <v>47</v>
      </c>
      <c r="C32" s="40"/>
      <c r="D32" s="17">
        <v>173406.61</v>
      </c>
      <c r="E32" s="41" t="s">
        <v>39</v>
      </c>
      <c r="F32" s="41"/>
      <c r="G32" s="15" t="s">
        <v>40</v>
      </c>
      <c r="H32" s="18">
        <f t="shared" si="0"/>
        <v>3.1970315937277145</v>
      </c>
    </row>
    <row r="33" spans="1:8" ht="30" customHeight="1" x14ac:dyDescent="0.25">
      <c r="A33" s="16" t="s">
        <v>53</v>
      </c>
      <c r="B33" s="49" t="s">
        <v>49</v>
      </c>
      <c r="C33" s="50"/>
      <c r="D33" s="17">
        <v>2424.2399999999998</v>
      </c>
      <c r="E33" s="41" t="s">
        <v>50</v>
      </c>
      <c r="F33" s="41"/>
      <c r="G33" s="8" t="s">
        <v>40</v>
      </c>
      <c r="H33" s="18">
        <f t="shared" si="0"/>
        <v>4.4694789147763599E-2</v>
      </c>
    </row>
    <row r="34" spans="1:8" ht="29.25" customHeight="1" x14ac:dyDescent="0.25">
      <c r="A34" s="16" t="s">
        <v>55</v>
      </c>
      <c r="B34" s="49" t="s">
        <v>52</v>
      </c>
      <c r="C34" s="50"/>
      <c r="D34" s="17">
        <v>9000</v>
      </c>
      <c r="E34" s="41" t="s">
        <v>50</v>
      </c>
      <c r="F34" s="41"/>
      <c r="G34" s="8" t="s">
        <v>40</v>
      </c>
      <c r="H34" s="18">
        <f t="shared" si="0"/>
        <v>0.16592957064064301</v>
      </c>
    </row>
    <row r="35" spans="1:8" x14ac:dyDescent="0.25">
      <c r="A35" s="12" t="s">
        <v>57</v>
      </c>
      <c r="B35" s="47" t="s">
        <v>54</v>
      </c>
      <c r="C35" s="47"/>
      <c r="D35" s="13">
        <v>4200</v>
      </c>
      <c r="E35" s="48" t="s">
        <v>39</v>
      </c>
      <c r="F35" s="48"/>
      <c r="G35" s="15" t="s">
        <v>40</v>
      </c>
      <c r="H35" s="18">
        <f t="shared" si="0"/>
        <v>7.7433799632300071E-2</v>
      </c>
    </row>
    <row r="36" spans="1:8" ht="37.5" customHeight="1" x14ac:dyDescent="0.25">
      <c r="A36" s="16" t="s">
        <v>59</v>
      </c>
      <c r="B36" s="49" t="s">
        <v>195</v>
      </c>
      <c r="C36" s="50"/>
      <c r="D36" s="17">
        <f>14749.79+2464.41+19392.87</f>
        <v>36607.07</v>
      </c>
      <c r="E36" s="41" t="s">
        <v>56</v>
      </c>
      <c r="F36" s="41"/>
      <c r="G36" s="8" t="s">
        <v>40</v>
      </c>
      <c r="H36" s="18">
        <f t="shared" si="0"/>
        <v>0.67491060083466259</v>
      </c>
    </row>
    <row r="37" spans="1:8" ht="42.75" customHeight="1" x14ac:dyDescent="0.25">
      <c r="A37" s="16" t="s">
        <v>60</v>
      </c>
      <c r="B37" s="49" t="s">
        <v>66</v>
      </c>
      <c r="C37" s="50"/>
      <c r="D37" s="17">
        <v>22800</v>
      </c>
      <c r="E37" s="41" t="s">
        <v>39</v>
      </c>
      <c r="F37" s="41"/>
      <c r="G37" s="8" t="s">
        <v>40</v>
      </c>
      <c r="H37" s="18">
        <f t="shared" si="0"/>
        <v>0.42035491228962901</v>
      </c>
    </row>
    <row r="38" spans="1:8" x14ac:dyDescent="0.25">
      <c r="A38" s="12" t="s">
        <v>62</v>
      </c>
      <c r="B38" s="47" t="s">
        <v>207</v>
      </c>
      <c r="C38" s="47"/>
      <c r="D38" s="13">
        <v>6350</v>
      </c>
      <c r="E38" s="48"/>
      <c r="F38" s="48"/>
      <c r="G38" s="15" t="s">
        <v>40</v>
      </c>
      <c r="H38" s="18">
        <f t="shared" si="0"/>
        <v>0.1170725303964537</v>
      </c>
    </row>
    <row r="39" spans="1:8" x14ac:dyDescent="0.25">
      <c r="A39" s="12" t="s">
        <v>64</v>
      </c>
      <c r="B39" s="47" t="s">
        <v>61</v>
      </c>
      <c r="C39" s="47"/>
      <c r="D39" s="13">
        <v>172.54</v>
      </c>
      <c r="E39" s="48"/>
      <c r="F39" s="48"/>
      <c r="G39" s="15" t="s">
        <v>40</v>
      </c>
      <c r="H39" s="18">
        <f t="shared" si="0"/>
        <v>3.1810542353707272E-3</v>
      </c>
    </row>
    <row r="40" spans="1:8" ht="27.75" customHeight="1" x14ac:dyDescent="0.25">
      <c r="A40" s="16" t="s">
        <v>118</v>
      </c>
      <c r="B40" s="58" t="s">
        <v>137</v>
      </c>
      <c r="C40" s="59"/>
      <c r="D40" s="17">
        <v>181.72</v>
      </c>
      <c r="E40" s="41"/>
      <c r="F40" s="41"/>
      <c r="G40" s="8" t="s">
        <v>40</v>
      </c>
      <c r="H40" s="18">
        <f t="shared" si="0"/>
        <v>3.3503023974241833E-3</v>
      </c>
    </row>
    <row r="41" spans="1:8" x14ac:dyDescent="0.25">
      <c r="A41" s="12" t="s">
        <v>119</v>
      </c>
      <c r="B41" s="47" t="s">
        <v>201</v>
      </c>
      <c r="C41" s="47"/>
      <c r="D41" s="13">
        <v>14000</v>
      </c>
      <c r="E41" s="48"/>
      <c r="F41" s="48"/>
      <c r="G41" s="15" t="s">
        <v>40</v>
      </c>
      <c r="H41" s="18">
        <f t="shared" si="0"/>
        <v>0.25811266544100026</v>
      </c>
    </row>
    <row r="42" spans="1:8" x14ac:dyDescent="0.25">
      <c r="A42" s="12" t="s">
        <v>146</v>
      </c>
      <c r="B42" s="47" t="s">
        <v>208</v>
      </c>
      <c r="C42" s="47"/>
      <c r="D42" s="13">
        <v>4977</v>
      </c>
      <c r="E42" s="48"/>
      <c r="F42" s="48"/>
      <c r="G42" s="15" t="s">
        <v>40</v>
      </c>
      <c r="H42" s="18">
        <f t="shared" si="0"/>
        <v>9.1759052564275592E-2</v>
      </c>
    </row>
    <row r="43" spans="1:8" x14ac:dyDescent="0.25">
      <c r="A43" s="45" t="s">
        <v>67</v>
      </c>
      <c r="B43" s="45"/>
      <c r="C43" s="45"/>
      <c r="D43" s="45"/>
      <c r="E43" s="45"/>
      <c r="F43" s="45"/>
      <c r="G43" s="45"/>
      <c r="H43" s="45"/>
    </row>
    <row r="44" spans="1:8" x14ac:dyDescent="0.25">
      <c r="A44" s="12" t="s">
        <v>70</v>
      </c>
      <c r="B44" s="42" t="s">
        <v>68</v>
      </c>
      <c r="C44" s="43"/>
      <c r="D44" s="43"/>
      <c r="E44" s="43"/>
      <c r="F44" s="44"/>
      <c r="G44" s="15" t="s">
        <v>69</v>
      </c>
      <c r="H44" s="6">
        <f>D44/2734.06</f>
        <v>0</v>
      </c>
    </row>
    <row r="45" spans="1:8" x14ac:dyDescent="0.25">
      <c r="A45" s="12" t="s">
        <v>71</v>
      </c>
      <c r="B45" s="42" t="s">
        <v>72</v>
      </c>
      <c r="C45" s="43"/>
      <c r="D45" s="43"/>
      <c r="E45" s="43"/>
      <c r="F45" s="44"/>
      <c r="G45" s="15" t="s">
        <v>69</v>
      </c>
      <c r="H45" s="6">
        <f>D45/2734.06</f>
        <v>0</v>
      </c>
    </row>
    <row r="46" spans="1:8" x14ac:dyDescent="0.25">
      <c r="A46" s="12" t="s">
        <v>73</v>
      </c>
      <c r="B46" s="42" t="s">
        <v>74</v>
      </c>
      <c r="C46" s="43"/>
      <c r="D46" s="43"/>
      <c r="E46" s="43"/>
      <c r="F46" s="44"/>
      <c r="G46" s="15" t="s">
        <v>69</v>
      </c>
      <c r="H46" s="6">
        <f>D46/2734.06</f>
        <v>0</v>
      </c>
    </row>
    <row r="47" spans="1:8" x14ac:dyDescent="0.25">
      <c r="A47" s="12" t="s">
        <v>75</v>
      </c>
      <c r="B47" s="42" t="s">
        <v>76</v>
      </c>
      <c r="C47" s="43"/>
      <c r="D47" s="43"/>
      <c r="E47" s="43"/>
      <c r="F47" s="44"/>
      <c r="G47" s="15" t="s">
        <v>9</v>
      </c>
      <c r="H47" s="6">
        <f>D47/2734.06</f>
        <v>0</v>
      </c>
    </row>
    <row r="48" spans="1:8" x14ac:dyDescent="0.25">
      <c r="A48" s="45" t="s">
        <v>77</v>
      </c>
      <c r="B48" s="45"/>
      <c r="C48" s="45"/>
      <c r="D48" s="45"/>
      <c r="E48" s="45"/>
      <c r="F48" s="45"/>
      <c r="G48" s="45"/>
      <c r="H48" s="45"/>
    </row>
    <row r="49" spans="1:8" x14ac:dyDescent="0.25">
      <c r="A49" s="12" t="s">
        <v>78</v>
      </c>
      <c r="B49" s="42" t="s">
        <v>8</v>
      </c>
      <c r="C49" s="43"/>
      <c r="D49" s="43"/>
      <c r="E49" s="43"/>
      <c r="F49" s="44"/>
      <c r="G49" s="15" t="s">
        <v>9</v>
      </c>
      <c r="H49" s="6">
        <v>365635.81</v>
      </c>
    </row>
    <row r="50" spans="1:8" x14ac:dyDescent="0.25">
      <c r="A50" s="12" t="s">
        <v>79</v>
      </c>
      <c r="B50" s="42" t="s">
        <v>10</v>
      </c>
      <c r="C50" s="43"/>
      <c r="D50" s="43"/>
      <c r="E50" s="43"/>
      <c r="F50" s="44"/>
      <c r="G50" s="15" t="s">
        <v>9</v>
      </c>
      <c r="H50" s="6">
        <v>-242365.35</v>
      </c>
    </row>
    <row r="51" spans="1:8" x14ac:dyDescent="0.25">
      <c r="A51" s="12" t="s">
        <v>80</v>
      </c>
      <c r="B51" s="42" t="s">
        <v>11</v>
      </c>
      <c r="C51" s="43"/>
      <c r="D51" s="43"/>
      <c r="E51" s="43"/>
      <c r="F51" s="44"/>
      <c r="G51" s="15" t="s">
        <v>9</v>
      </c>
      <c r="H51" s="6">
        <v>123270.46</v>
      </c>
    </row>
    <row r="52" spans="1:8" x14ac:dyDescent="0.25">
      <c r="A52" s="12" t="s">
        <v>81</v>
      </c>
      <c r="B52" s="42" t="s">
        <v>23</v>
      </c>
      <c r="C52" s="43"/>
      <c r="D52" s="43"/>
      <c r="E52" s="43"/>
      <c r="F52" s="44"/>
      <c r="G52" s="15" t="s">
        <v>9</v>
      </c>
      <c r="H52" s="6">
        <v>24080.71</v>
      </c>
    </row>
    <row r="53" spans="1:8" x14ac:dyDescent="0.25">
      <c r="A53" s="12" t="s">
        <v>82</v>
      </c>
      <c r="B53" s="42" t="s">
        <v>24</v>
      </c>
      <c r="C53" s="43"/>
      <c r="D53" s="43"/>
      <c r="E53" s="43"/>
      <c r="F53" s="44"/>
      <c r="G53" s="15" t="s">
        <v>9</v>
      </c>
      <c r="H53" s="6">
        <v>303703.3</v>
      </c>
    </row>
    <row r="54" spans="1:8" x14ac:dyDescent="0.25">
      <c r="A54" s="12" t="s">
        <v>83</v>
      </c>
      <c r="B54" s="42" t="s">
        <v>25</v>
      </c>
      <c r="C54" s="43"/>
      <c r="D54" s="43"/>
      <c r="E54" s="43"/>
      <c r="F54" s="44"/>
      <c r="G54" s="15" t="s">
        <v>9</v>
      </c>
      <c r="H54" s="6">
        <v>327784.01</v>
      </c>
    </row>
    <row r="55" spans="1:8" x14ac:dyDescent="0.25">
      <c r="A55" s="45" t="s">
        <v>84</v>
      </c>
      <c r="B55" s="45"/>
      <c r="C55" s="45"/>
      <c r="D55" s="45"/>
      <c r="E55" s="45"/>
      <c r="F55" s="45"/>
      <c r="G55" s="45"/>
      <c r="H55" s="45"/>
    </row>
    <row r="56" spans="1:8" ht="33.75" customHeight="1" x14ac:dyDescent="0.25">
      <c r="A56" s="33">
        <v>32</v>
      </c>
      <c r="B56" s="46" t="s">
        <v>85</v>
      </c>
      <c r="C56" s="46"/>
      <c r="D56" s="33" t="s">
        <v>32</v>
      </c>
      <c r="E56" s="33" t="s">
        <v>86</v>
      </c>
      <c r="F56" s="33" t="s">
        <v>87</v>
      </c>
      <c r="G56" s="33" t="s">
        <v>88</v>
      </c>
      <c r="H56" s="33" t="s">
        <v>89</v>
      </c>
    </row>
    <row r="57" spans="1:8" x14ac:dyDescent="0.25">
      <c r="A57" s="35">
        <v>33</v>
      </c>
      <c r="B57" s="47" t="s">
        <v>32</v>
      </c>
      <c r="C57" s="47"/>
      <c r="D57" s="35" t="s">
        <v>90</v>
      </c>
      <c r="E57" s="35" t="s">
        <v>91</v>
      </c>
      <c r="F57" s="35" t="s">
        <v>92</v>
      </c>
      <c r="G57" s="35" t="s">
        <v>92</v>
      </c>
      <c r="H57" s="35" t="s">
        <v>92</v>
      </c>
    </row>
    <row r="58" spans="1:8" x14ac:dyDescent="0.25">
      <c r="A58" s="35">
        <v>34</v>
      </c>
      <c r="B58" s="47" t="s">
        <v>94</v>
      </c>
      <c r="C58" s="47"/>
      <c r="D58" s="35" t="s">
        <v>93</v>
      </c>
      <c r="E58" s="13">
        <v>674.84</v>
      </c>
      <c r="F58" s="13">
        <v>1188.5899999999999</v>
      </c>
      <c r="G58" s="13">
        <v>7065.67</v>
      </c>
      <c r="H58" s="13">
        <v>6131.25</v>
      </c>
    </row>
    <row r="59" spans="1:8" x14ac:dyDescent="0.25">
      <c r="A59" s="35">
        <v>35</v>
      </c>
      <c r="B59" s="47" t="s">
        <v>95</v>
      </c>
      <c r="C59" s="47"/>
      <c r="D59" s="35" t="s">
        <v>9</v>
      </c>
      <c r="E59" s="13">
        <v>715259.2</v>
      </c>
      <c r="F59" s="13">
        <v>152379.89000000001</v>
      </c>
      <c r="G59" s="13">
        <v>74504.05</v>
      </c>
      <c r="H59" s="13">
        <v>66833.73</v>
      </c>
    </row>
    <row r="60" spans="1:8" x14ac:dyDescent="0.25">
      <c r="A60" s="35">
        <v>36</v>
      </c>
      <c r="B60" s="47" t="s">
        <v>96</v>
      </c>
      <c r="C60" s="47"/>
      <c r="D60" s="35" t="s">
        <v>9</v>
      </c>
      <c r="E60" s="13">
        <v>221815.79</v>
      </c>
      <c r="F60" s="13">
        <v>126495.97</v>
      </c>
      <c r="G60" s="13">
        <v>61520.959999999999</v>
      </c>
      <c r="H60" s="13">
        <v>53075.5</v>
      </c>
    </row>
    <row r="61" spans="1:8" x14ac:dyDescent="0.25">
      <c r="A61" s="35">
        <v>37</v>
      </c>
      <c r="B61" s="47" t="s">
        <v>97</v>
      </c>
      <c r="C61" s="47"/>
      <c r="D61" s="35" t="s">
        <v>9</v>
      </c>
      <c r="E61" s="13">
        <v>493443.41</v>
      </c>
      <c r="F61" s="13">
        <v>25883.919999999998</v>
      </c>
      <c r="G61" s="13">
        <v>12983.09</v>
      </c>
      <c r="H61" s="13">
        <v>13758.23</v>
      </c>
    </row>
    <row r="62" spans="1:8" ht="48" customHeight="1" x14ac:dyDescent="0.25">
      <c r="A62" s="34">
        <v>38</v>
      </c>
      <c r="B62" s="46" t="s">
        <v>98</v>
      </c>
      <c r="C62" s="46"/>
      <c r="D62" s="34" t="s">
        <v>9</v>
      </c>
      <c r="E62" s="17">
        <v>709462.32</v>
      </c>
      <c r="F62" s="17">
        <v>72825.570000000007</v>
      </c>
      <c r="G62" s="17">
        <v>137357.32999999999</v>
      </c>
      <c r="H62" s="17">
        <v>247057.86</v>
      </c>
    </row>
    <row r="63" spans="1:8" ht="48" customHeight="1" x14ac:dyDescent="0.25">
      <c r="A63" s="34">
        <v>39</v>
      </c>
      <c r="B63" s="46" t="s">
        <v>99</v>
      </c>
      <c r="C63" s="46"/>
      <c r="D63" s="34" t="s">
        <v>9</v>
      </c>
      <c r="E63" s="17">
        <v>221815.79</v>
      </c>
      <c r="F63" s="17">
        <v>126495.97</v>
      </c>
      <c r="G63" s="17">
        <v>61520.959999999999</v>
      </c>
      <c r="H63" s="17">
        <v>53075.5</v>
      </c>
    </row>
    <row r="64" spans="1:8" ht="48" customHeight="1" x14ac:dyDescent="0.25">
      <c r="A64" s="34">
        <v>40</v>
      </c>
      <c r="B64" s="46" t="s">
        <v>100</v>
      </c>
      <c r="C64" s="46"/>
      <c r="D64" s="34" t="s">
        <v>9</v>
      </c>
      <c r="E64" s="17">
        <v>487646.53</v>
      </c>
      <c r="F64" s="17">
        <v>-53670.400000000001</v>
      </c>
      <c r="G64" s="17">
        <v>75836.37</v>
      </c>
      <c r="H64" s="17">
        <v>193982.36</v>
      </c>
    </row>
    <row r="65" spans="1:8" ht="48" customHeight="1" x14ac:dyDescent="0.25">
      <c r="A65" s="34">
        <v>41</v>
      </c>
      <c r="B65" s="46" t="s">
        <v>101</v>
      </c>
      <c r="C65" s="46"/>
      <c r="D65" s="34" t="s">
        <v>9</v>
      </c>
      <c r="E65" s="17">
        <v>0</v>
      </c>
      <c r="F65" s="17">
        <v>0</v>
      </c>
      <c r="G65" s="17">
        <v>0</v>
      </c>
      <c r="H65" s="17">
        <v>0</v>
      </c>
    </row>
    <row r="66" spans="1:8" x14ac:dyDescent="0.25">
      <c r="A66" s="45" t="s">
        <v>102</v>
      </c>
      <c r="B66" s="45"/>
      <c r="C66" s="45"/>
      <c r="D66" s="45"/>
      <c r="E66" s="45"/>
      <c r="F66" s="45"/>
      <c r="G66" s="45"/>
      <c r="H66" s="45"/>
    </row>
    <row r="67" spans="1:8" x14ac:dyDescent="0.25">
      <c r="A67" s="12" t="s">
        <v>103</v>
      </c>
      <c r="B67" s="42" t="s">
        <v>68</v>
      </c>
      <c r="C67" s="43"/>
      <c r="D67" s="43"/>
      <c r="E67" s="43"/>
      <c r="F67" s="44"/>
      <c r="G67" s="15" t="s">
        <v>69</v>
      </c>
      <c r="H67" s="6">
        <f>D67/2734.06</f>
        <v>0</v>
      </c>
    </row>
    <row r="68" spans="1:8" x14ac:dyDescent="0.25">
      <c r="A68" s="12" t="s">
        <v>104</v>
      </c>
      <c r="B68" s="42" t="s">
        <v>72</v>
      </c>
      <c r="C68" s="43"/>
      <c r="D68" s="43"/>
      <c r="E68" s="43"/>
      <c r="F68" s="44"/>
      <c r="G68" s="15" t="s">
        <v>69</v>
      </c>
      <c r="H68" s="6">
        <f>D68/2734.06</f>
        <v>0</v>
      </c>
    </row>
    <row r="69" spans="1:8" x14ac:dyDescent="0.25">
      <c r="A69" s="12" t="s">
        <v>105</v>
      </c>
      <c r="B69" s="42" t="s">
        <v>74</v>
      </c>
      <c r="C69" s="43"/>
      <c r="D69" s="43"/>
      <c r="E69" s="43"/>
      <c r="F69" s="44"/>
      <c r="G69" s="15" t="s">
        <v>69</v>
      </c>
      <c r="H69" s="6">
        <f>D69/2734.06</f>
        <v>0</v>
      </c>
    </row>
    <row r="70" spans="1:8" x14ac:dyDescent="0.25">
      <c r="A70" s="12" t="s">
        <v>106</v>
      </c>
      <c r="B70" s="42" t="s">
        <v>76</v>
      </c>
      <c r="C70" s="43"/>
      <c r="D70" s="43"/>
      <c r="E70" s="43"/>
      <c r="F70" s="44"/>
      <c r="G70" s="15" t="s">
        <v>9</v>
      </c>
      <c r="H70" s="6">
        <f>D70/2734.06</f>
        <v>0</v>
      </c>
    </row>
    <row r="71" spans="1:8" x14ac:dyDescent="0.25">
      <c r="A71" s="45" t="s">
        <v>107</v>
      </c>
      <c r="B71" s="45"/>
      <c r="C71" s="45"/>
      <c r="D71" s="45"/>
      <c r="E71" s="45"/>
      <c r="F71" s="45"/>
      <c r="G71" s="45"/>
      <c r="H71" s="45"/>
    </row>
    <row r="72" spans="1:8" x14ac:dyDescent="0.25">
      <c r="A72" s="12" t="s">
        <v>108</v>
      </c>
      <c r="B72" s="42" t="s">
        <v>111</v>
      </c>
      <c r="C72" s="43"/>
      <c r="D72" s="43"/>
      <c r="E72" s="43"/>
      <c r="F72" s="44"/>
      <c r="G72" s="15" t="s">
        <v>69</v>
      </c>
      <c r="H72" s="6">
        <f>D72/2734.06</f>
        <v>0</v>
      </c>
    </row>
    <row r="73" spans="1:8" x14ac:dyDescent="0.25">
      <c r="A73" s="12" t="s">
        <v>109</v>
      </c>
      <c r="B73" s="42" t="s">
        <v>112</v>
      </c>
      <c r="C73" s="43"/>
      <c r="D73" s="43"/>
      <c r="E73" s="43"/>
      <c r="F73" s="44"/>
      <c r="G73" s="15" t="s">
        <v>69</v>
      </c>
      <c r="H73" s="6">
        <f>D73/2734.06</f>
        <v>0</v>
      </c>
    </row>
    <row r="74" spans="1:8" x14ac:dyDescent="0.25">
      <c r="A74" s="12" t="s">
        <v>110</v>
      </c>
      <c r="B74" s="42" t="s">
        <v>113</v>
      </c>
      <c r="C74" s="43"/>
      <c r="D74" s="43"/>
      <c r="E74" s="43"/>
      <c r="F74" s="44"/>
      <c r="G74" s="15" t="s">
        <v>9</v>
      </c>
      <c r="H74" s="6">
        <f>D74/2734.06</f>
        <v>0</v>
      </c>
    </row>
    <row r="76" spans="1:8" ht="58.5" customHeight="1" x14ac:dyDescent="0.25">
      <c r="A76" s="39" t="s">
        <v>114</v>
      </c>
      <c r="B76" s="39"/>
      <c r="C76" s="39"/>
      <c r="D76" s="39"/>
      <c r="E76" s="39"/>
      <c r="F76" s="39"/>
      <c r="G76" s="39"/>
      <c r="H76" s="39"/>
    </row>
  </sheetData>
  <mergeCells count="91">
    <mergeCell ref="A76:H76"/>
    <mergeCell ref="B69:F69"/>
    <mergeCell ref="B70:F70"/>
    <mergeCell ref="A71:H71"/>
    <mergeCell ref="B72:F72"/>
    <mergeCell ref="B73:F73"/>
    <mergeCell ref="B74:F74"/>
    <mergeCell ref="B63:C63"/>
    <mergeCell ref="B64:C64"/>
    <mergeCell ref="B65:C65"/>
    <mergeCell ref="A66:H66"/>
    <mergeCell ref="B67:F67"/>
    <mergeCell ref="B68:F68"/>
    <mergeCell ref="B57:C57"/>
    <mergeCell ref="B58:C58"/>
    <mergeCell ref="B59:C59"/>
    <mergeCell ref="B60:C60"/>
    <mergeCell ref="B61:C61"/>
    <mergeCell ref="B62:C62"/>
    <mergeCell ref="B51:F51"/>
    <mergeCell ref="B52:F52"/>
    <mergeCell ref="B53:F53"/>
    <mergeCell ref="B54:F54"/>
    <mergeCell ref="A55:H55"/>
    <mergeCell ref="B56:C56"/>
    <mergeCell ref="B45:F45"/>
    <mergeCell ref="B46:F46"/>
    <mergeCell ref="B47:F47"/>
    <mergeCell ref="A48:H48"/>
    <mergeCell ref="B49:F49"/>
    <mergeCell ref="B50:F50"/>
    <mergeCell ref="B41:C41"/>
    <mergeCell ref="E41:F41"/>
    <mergeCell ref="B42:C42"/>
    <mergeCell ref="E42:F42"/>
    <mergeCell ref="A43:H43"/>
    <mergeCell ref="B44:F44"/>
    <mergeCell ref="B38:C38"/>
    <mergeCell ref="E38:F38"/>
    <mergeCell ref="B39:C39"/>
    <mergeCell ref="E39:F39"/>
    <mergeCell ref="B40:C40"/>
    <mergeCell ref="E40:F40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H72"/>
  <sheetViews>
    <sheetView workbookViewId="0">
      <selection activeCell="A7" sqref="A7:H7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209</v>
      </c>
      <c r="F1" t="s">
        <v>129</v>
      </c>
      <c r="G1">
        <v>4039.69</v>
      </c>
    </row>
    <row r="3" spans="1:8" x14ac:dyDescent="0.25">
      <c r="A3" s="32" t="s">
        <v>0</v>
      </c>
      <c r="B3" s="55" t="s">
        <v>1</v>
      </c>
      <c r="C3" s="56"/>
      <c r="D3" s="56"/>
      <c r="E3" s="56"/>
      <c r="F3" s="57"/>
      <c r="G3" s="32" t="s">
        <v>2</v>
      </c>
      <c r="H3" s="32" t="s">
        <v>3</v>
      </c>
    </row>
    <row r="4" spans="1:8" x14ac:dyDescent="0.25">
      <c r="A4" s="35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35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35">
        <v>3</v>
      </c>
      <c r="B6" s="47" t="s">
        <v>6</v>
      </c>
      <c r="C6" s="47"/>
      <c r="D6" s="47"/>
      <c r="E6" s="47"/>
      <c r="F6" s="47"/>
      <c r="G6" s="47"/>
      <c r="H6" s="3">
        <v>42304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35">
        <v>4</v>
      </c>
      <c r="B8" s="47" t="s">
        <v>8</v>
      </c>
      <c r="C8" s="47"/>
      <c r="D8" s="47"/>
      <c r="E8" s="47"/>
      <c r="F8" s="47"/>
      <c r="G8" s="35" t="s">
        <v>9</v>
      </c>
      <c r="H8" s="5">
        <v>8302.7800000000007</v>
      </c>
    </row>
    <row r="9" spans="1:8" x14ac:dyDescent="0.25">
      <c r="A9" s="35">
        <v>5</v>
      </c>
      <c r="B9" s="47" t="s">
        <v>10</v>
      </c>
      <c r="C9" s="47"/>
      <c r="D9" s="47"/>
      <c r="E9" s="47"/>
      <c r="F9" s="47"/>
      <c r="G9" s="35" t="s">
        <v>9</v>
      </c>
      <c r="H9" s="5">
        <v>294705.03000000003</v>
      </c>
    </row>
    <row r="10" spans="1:8" x14ac:dyDescent="0.25">
      <c r="A10" s="35">
        <v>6</v>
      </c>
      <c r="B10" s="47" t="s">
        <v>11</v>
      </c>
      <c r="C10" s="47"/>
      <c r="D10" s="47"/>
      <c r="E10" s="47"/>
      <c r="F10" s="47"/>
      <c r="G10" s="35" t="s">
        <v>9</v>
      </c>
      <c r="H10" s="5">
        <v>303007.81</v>
      </c>
    </row>
    <row r="11" spans="1:8" x14ac:dyDescent="0.25">
      <c r="A11" s="35">
        <v>7</v>
      </c>
      <c r="B11" s="47" t="s">
        <v>12</v>
      </c>
      <c r="C11" s="47"/>
      <c r="D11" s="47"/>
      <c r="E11" s="47"/>
      <c r="F11" s="47"/>
      <c r="G11" s="35" t="s">
        <v>9</v>
      </c>
      <c r="H11" s="6">
        <v>878122.95</v>
      </c>
    </row>
    <row r="12" spans="1:8" x14ac:dyDescent="0.25">
      <c r="A12" s="35">
        <v>8</v>
      </c>
      <c r="B12" s="52" t="s">
        <v>13</v>
      </c>
      <c r="C12" s="52"/>
      <c r="D12" s="52"/>
      <c r="E12" s="52"/>
      <c r="F12" s="52"/>
      <c r="G12" s="35" t="s">
        <v>9</v>
      </c>
      <c r="H12" s="6">
        <v>878122.95</v>
      </c>
    </row>
    <row r="13" spans="1:8" x14ac:dyDescent="0.25">
      <c r="A13" s="35">
        <v>9</v>
      </c>
      <c r="B13" s="52" t="s">
        <v>14</v>
      </c>
      <c r="C13" s="52"/>
      <c r="D13" s="52"/>
      <c r="E13" s="52"/>
      <c r="F13" s="52"/>
      <c r="G13" s="35" t="s">
        <v>9</v>
      </c>
      <c r="H13" s="6">
        <v>0</v>
      </c>
    </row>
    <row r="14" spans="1:8" x14ac:dyDescent="0.25">
      <c r="A14" s="35">
        <v>10</v>
      </c>
      <c r="B14" s="52" t="s">
        <v>15</v>
      </c>
      <c r="C14" s="52"/>
      <c r="D14" s="52"/>
      <c r="E14" s="52"/>
      <c r="F14" s="52"/>
      <c r="G14" s="35" t="s">
        <v>9</v>
      </c>
      <c r="H14" s="6">
        <v>0</v>
      </c>
    </row>
    <row r="15" spans="1:8" x14ac:dyDescent="0.25">
      <c r="A15" s="35">
        <v>11</v>
      </c>
      <c r="B15" s="52" t="s">
        <v>16</v>
      </c>
      <c r="C15" s="52"/>
      <c r="D15" s="52"/>
      <c r="E15" s="52"/>
      <c r="F15" s="52"/>
      <c r="G15" s="35" t="s">
        <v>9</v>
      </c>
      <c r="H15" s="6">
        <v>898092.76</v>
      </c>
    </row>
    <row r="16" spans="1:8" x14ac:dyDescent="0.25">
      <c r="A16" s="35">
        <v>12</v>
      </c>
      <c r="B16" s="52" t="s">
        <v>17</v>
      </c>
      <c r="C16" s="52"/>
      <c r="D16" s="52"/>
      <c r="E16" s="52"/>
      <c r="F16" s="52"/>
      <c r="G16" s="35" t="s">
        <v>9</v>
      </c>
      <c r="H16" s="6">
        <v>896118.57</v>
      </c>
    </row>
    <row r="17" spans="1:8" x14ac:dyDescent="0.25">
      <c r="A17" s="35">
        <v>13</v>
      </c>
      <c r="B17" s="52" t="s">
        <v>18</v>
      </c>
      <c r="C17" s="52"/>
      <c r="D17" s="52"/>
      <c r="E17" s="52"/>
      <c r="F17" s="52"/>
      <c r="G17" s="35" t="s">
        <v>9</v>
      </c>
      <c r="H17" s="6">
        <v>0</v>
      </c>
    </row>
    <row r="18" spans="1:8" x14ac:dyDescent="0.25">
      <c r="A18" s="35">
        <v>14</v>
      </c>
      <c r="B18" s="52" t="s">
        <v>19</v>
      </c>
      <c r="C18" s="52"/>
      <c r="D18" s="52"/>
      <c r="E18" s="52"/>
      <c r="F18" s="52"/>
      <c r="G18" s="35" t="s">
        <v>9</v>
      </c>
      <c r="H18" s="6">
        <v>0</v>
      </c>
    </row>
    <row r="19" spans="1:8" x14ac:dyDescent="0.25">
      <c r="A19" s="35">
        <v>15</v>
      </c>
      <c r="B19" s="52" t="s">
        <v>20</v>
      </c>
      <c r="C19" s="52"/>
      <c r="D19" s="52"/>
      <c r="E19" s="52"/>
      <c r="F19" s="52"/>
      <c r="G19" s="35" t="s">
        <v>9</v>
      </c>
      <c r="H19" s="6">
        <v>1974.19</v>
      </c>
    </row>
    <row r="20" spans="1:8" x14ac:dyDescent="0.25">
      <c r="A20" s="35">
        <v>16</v>
      </c>
      <c r="B20" s="52" t="s">
        <v>21</v>
      </c>
      <c r="C20" s="52"/>
      <c r="D20" s="52"/>
      <c r="E20" s="52"/>
      <c r="F20" s="52"/>
      <c r="G20" s="35" t="s">
        <v>9</v>
      </c>
      <c r="H20" s="6">
        <v>0</v>
      </c>
    </row>
    <row r="21" spans="1:8" x14ac:dyDescent="0.25">
      <c r="A21" s="35">
        <v>17</v>
      </c>
      <c r="B21" s="52" t="s">
        <v>22</v>
      </c>
      <c r="C21" s="52"/>
      <c r="D21" s="52"/>
      <c r="E21" s="52"/>
      <c r="F21" s="52"/>
      <c r="G21" s="35" t="s">
        <v>9</v>
      </c>
      <c r="H21" s="6">
        <v>603387.73</v>
      </c>
    </row>
    <row r="22" spans="1:8" x14ac:dyDescent="0.25">
      <c r="A22" s="35">
        <v>18</v>
      </c>
      <c r="B22" s="52" t="s">
        <v>23</v>
      </c>
      <c r="C22" s="52"/>
      <c r="D22" s="52"/>
      <c r="E22" s="52"/>
      <c r="F22" s="52"/>
      <c r="G22" s="35" t="s">
        <v>9</v>
      </c>
      <c r="H22" s="6">
        <v>5137.08</v>
      </c>
    </row>
    <row r="23" spans="1:8" x14ac:dyDescent="0.25">
      <c r="A23" s="35">
        <v>19</v>
      </c>
      <c r="B23" s="52" t="s">
        <v>24</v>
      </c>
      <c r="C23" s="52"/>
      <c r="D23" s="52"/>
      <c r="E23" s="52"/>
      <c r="F23" s="52"/>
      <c r="G23" s="35" t="s">
        <v>9</v>
      </c>
      <c r="H23" s="6">
        <v>274735.76</v>
      </c>
    </row>
    <row r="24" spans="1:8" x14ac:dyDescent="0.25">
      <c r="A24" s="35">
        <v>20</v>
      </c>
      <c r="B24" s="52" t="s">
        <v>25</v>
      </c>
      <c r="C24" s="52"/>
      <c r="D24" s="52"/>
      <c r="E24" s="52"/>
      <c r="F24" s="52"/>
      <c r="G24" s="35" t="s">
        <v>9</v>
      </c>
      <c r="H24" s="6">
        <v>279872.84000000003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298927.18</v>
      </c>
      <c r="E27" s="41" t="s">
        <v>39</v>
      </c>
      <c r="F27" s="41"/>
      <c r="G27" s="8" t="s">
        <v>40</v>
      </c>
      <c r="H27" s="18">
        <f>D27/$G$1/12</f>
        <v>6.166462855648164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35020.019999999997</v>
      </c>
      <c r="E28" s="41" t="s">
        <v>39</v>
      </c>
      <c r="F28" s="41"/>
      <c r="G28" s="8" t="s">
        <v>40</v>
      </c>
      <c r="H28" s="18">
        <f t="shared" ref="H28:H38" si="0">D28/$G$1/12</f>
        <v>0.72241558139362161</v>
      </c>
    </row>
    <row r="29" spans="1:8" x14ac:dyDescent="0.25">
      <c r="A29" s="12" t="s">
        <v>42</v>
      </c>
      <c r="B29" s="47" t="s">
        <v>37</v>
      </c>
      <c r="C29" s="47"/>
      <c r="D29" s="13">
        <v>16926.45</v>
      </c>
      <c r="E29" s="48" t="s">
        <v>39</v>
      </c>
      <c r="F29" s="48"/>
      <c r="G29" s="15" t="s">
        <v>40</v>
      </c>
      <c r="H29" s="18">
        <f t="shared" si="0"/>
        <v>0.3491697382719961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26661.95</v>
      </c>
      <c r="E30" s="60" t="s">
        <v>39</v>
      </c>
      <c r="F30" s="61"/>
      <c r="G30" s="8" t="s">
        <v>40</v>
      </c>
      <c r="H30" s="18">
        <f t="shared" si="0"/>
        <v>0.54999991748541766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f>6733.74+18159.77</f>
        <v>24893.510000000002</v>
      </c>
      <c r="E31" s="41" t="s">
        <v>43</v>
      </c>
      <c r="F31" s="41"/>
      <c r="G31" s="15" t="s">
        <v>40</v>
      </c>
      <c r="H31" s="18">
        <f t="shared" si="0"/>
        <v>0.51351939546516367</v>
      </c>
    </row>
    <row r="32" spans="1:8" ht="15.75" customHeight="1" x14ac:dyDescent="0.25">
      <c r="A32" s="16" t="s">
        <v>51</v>
      </c>
      <c r="B32" s="40" t="s">
        <v>47</v>
      </c>
      <c r="C32" s="40"/>
      <c r="D32" s="17">
        <v>134343.85999999999</v>
      </c>
      <c r="E32" s="41" t="s">
        <v>39</v>
      </c>
      <c r="F32" s="41"/>
      <c r="G32" s="15" t="s">
        <v>40</v>
      </c>
      <c r="H32" s="18">
        <f t="shared" si="0"/>
        <v>2.7713318761258079</v>
      </c>
    </row>
    <row r="33" spans="1:8" ht="30" customHeight="1" x14ac:dyDescent="0.25">
      <c r="A33" s="16" t="s">
        <v>53</v>
      </c>
      <c r="B33" s="49" t="s">
        <v>49</v>
      </c>
      <c r="C33" s="50"/>
      <c r="D33" s="17">
        <v>2424.2399999999998</v>
      </c>
      <c r="E33" s="41" t="s">
        <v>50</v>
      </c>
      <c r="F33" s="41"/>
      <c r="G33" s="8" t="s">
        <v>40</v>
      </c>
      <c r="H33" s="18">
        <f t="shared" si="0"/>
        <v>5.0008787803024486E-2</v>
      </c>
    </row>
    <row r="34" spans="1:8" x14ac:dyDescent="0.25">
      <c r="A34" s="12" t="s">
        <v>55</v>
      </c>
      <c r="B34" s="47" t="s">
        <v>54</v>
      </c>
      <c r="C34" s="47"/>
      <c r="D34" s="13">
        <v>949.32</v>
      </c>
      <c r="E34" s="48" t="s">
        <v>39</v>
      </c>
      <c r="F34" s="48"/>
      <c r="G34" s="15" t="s">
        <v>40</v>
      </c>
      <c r="H34" s="18">
        <f t="shared" si="0"/>
        <v>1.9583185838517311E-2</v>
      </c>
    </row>
    <row r="35" spans="1:8" ht="37.5" customHeight="1" x14ac:dyDescent="0.25">
      <c r="A35" s="16" t="s">
        <v>57</v>
      </c>
      <c r="B35" s="49" t="s">
        <v>195</v>
      </c>
      <c r="C35" s="50"/>
      <c r="D35" s="17">
        <f>11077.24+2188.43</f>
        <v>13265.67</v>
      </c>
      <c r="E35" s="41" t="s">
        <v>56</v>
      </c>
      <c r="F35" s="41"/>
      <c r="G35" s="8" t="s">
        <v>40</v>
      </c>
      <c r="H35" s="18">
        <f t="shared" si="0"/>
        <v>0.27365280504197104</v>
      </c>
    </row>
    <row r="36" spans="1:8" ht="42.75" customHeight="1" x14ac:dyDescent="0.25">
      <c r="A36" s="16" t="s">
        <v>59</v>
      </c>
      <c r="B36" s="49" t="s">
        <v>66</v>
      </c>
      <c r="C36" s="50"/>
      <c r="D36" s="17">
        <v>4575.8999999999996</v>
      </c>
      <c r="E36" s="41" t="s">
        <v>39</v>
      </c>
      <c r="F36" s="41"/>
      <c r="G36" s="8" t="s">
        <v>40</v>
      </c>
      <c r="H36" s="18">
        <f t="shared" si="0"/>
        <v>9.4394619389111534E-2</v>
      </c>
    </row>
    <row r="37" spans="1:8" x14ac:dyDescent="0.25">
      <c r="A37" s="12" t="s">
        <v>60</v>
      </c>
      <c r="B37" s="47" t="s">
        <v>61</v>
      </c>
      <c r="C37" s="47"/>
      <c r="D37" s="13">
        <v>690.18</v>
      </c>
      <c r="E37" s="48"/>
      <c r="F37" s="48"/>
      <c r="G37" s="15" t="s">
        <v>40</v>
      </c>
      <c r="H37" s="18">
        <f t="shared" si="0"/>
        <v>1.4237478618408838E-2</v>
      </c>
    </row>
    <row r="38" spans="1:8" ht="27.75" customHeight="1" x14ac:dyDescent="0.25">
      <c r="A38" s="16" t="s">
        <v>62</v>
      </c>
      <c r="B38" s="58" t="s">
        <v>137</v>
      </c>
      <c r="C38" s="59"/>
      <c r="D38" s="17">
        <v>181.72</v>
      </c>
      <c r="E38" s="41"/>
      <c r="F38" s="41"/>
      <c r="G38" s="8" t="s">
        <v>40</v>
      </c>
      <c r="H38" s="18">
        <f t="shared" si="0"/>
        <v>3.7486374779582918E-3</v>
      </c>
    </row>
    <row r="39" spans="1:8" x14ac:dyDescent="0.25">
      <c r="A39" s="45" t="s">
        <v>67</v>
      </c>
      <c r="B39" s="45"/>
      <c r="C39" s="45"/>
      <c r="D39" s="45"/>
      <c r="E39" s="45"/>
      <c r="F39" s="45"/>
      <c r="G39" s="45"/>
      <c r="H39" s="45"/>
    </row>
    <row r="40" spans="1:8" x14ac:dyDescent="0.25">
      <c r="A40" s="12" t="s">
        <v>70</v>
      </c>
      <c r="B40" s="42" t="s">
        <v>68</v>
      </c>
      <c r="C40" s="43"/>
      <c r="D40" s="43"/>
      <c r="E40" s="43"/>
      <c r="F40" s="44"/>
      <c r="G40" s="15" t="s">
        <v>69</v>
      </c>
      <c r="H40" s="6">
        <f>D40/2734.06</f>
        <v>0</v>
      </c>
    </row>
    <row r="41" spans="1:8" x14ac:dyDescent="0.25">
      <c r="A41" s="12" t="s">
        <v>71</v>
      </c>
      <c r="B41" s="42" t="s">
        <v>72</v>
      </c>
      <c r="C41" s="43"/>
      <c r="D41" s="43"/>
      <c r="E41" s="43"/>
      <c r="F41" s="44"/>
      <c r="G41" s="15" t="s">
        <v>69</v>
      </c>
      <c r="H41" s="6">
        <f>D41/2734.06</f>
        <v>0</v>
      </c>
    </row>
    <row r="42" spans="1:8" x14ac:dyDescent="0.25">
      <c r="A42" s="12" t="s">
        <v>73</v>
      </c>
      <c r="B42" s="42" t="s">
        <v>74</v>
      </c>
      <c r="C42" s="43"/>
      <c r="D42" s="43"/>
      <c r="E42" s="43"/>
      <c r="F42" s="44"/>
      <c r="G42" s="15" t="s">
        <v>69</v>
      </c>
      <c r="H42" s="6">
        <f>D42/2734.06</f>
        <v>0</v>
      </c>
    </row>
    <row r="43" spans="1:8" x14ac:dyDescent="0.25">
      <c r="A43" s="12" t="s">
        <v>75</v>
      </c>
      <c r="B43" s="42" t="s">
        <v>76</v>
      </c>
      <c r="C43" s="43"/>
      <c r="D43" s="43"/>
      <c r="E43" s="43"/>
      <c r="F43" s="44"/>
      <c r="G43" s="15" t="s">
        <v>9</v>
      </c>
      <c r="H43" s="6">
        <f>D43/2734.06</f>
        <v>0</v>
      </c>
    </row>
    <row r="44" spans="1:8" x14ac:dyDescent="0.25">
      <c r="A44" s="45" t="s">
        <v>77</v>
      </c>
      <c r="B44" s="45"/>
      <c r="C44" s="45"/>
      <c r="D44" s="45"/>
      <c r="E44" s="45"/>
      <c r="F44" s="45"/>
      <c r="G44" s="45"/>
      <c r="H44" s="45"/>
    </row>
    <row r="45" spans="1:8" x14ac:dyDescent="0.25">
      <c r="A45" s="12" t="s">
        <v>78</v>
      </c>
      <c r="B45" s="42" t="s">
        <v>8</v>
      </c>
      <c r="C45" s="43"/>
      <c r="D45" s="43"/>
      <c r="E45" s="43"/>
      <c r="F45" s="44"/>
      <c r="G45" s="15" t="s">
        <v>9</v>
      </c>
      <c r="H45" s="6">
        <v>14697.43</v>
      </c>
    </row>
    <row r="46" spans="1:8" x14ac:dyDescent="0.25">
      <c r="A46" s="12" t="s">
        <v>79</v>
      </c>
      <c r="B46" s="42" t="s">
        <v>10</v>
      </c>
      <c r="C46" s="43"/>
      <c r="D46" s="43"/>
      <c r="E46" s="43"/>
      <c r="F46" s="44"/>
      <c r="G46" s="15" t="s">
        <v>9</v>
      </c>
      <c r="H46" s="6">
        <v>189564.71</v>
      </c>
    </row>
    <row r="47" spans="1:8" x14ac:dyDescent="0.25">
      <c r="A47" s="12" t="s">
        <v>80</v>
      </c>
      <c r="B47" s="42" t="s">
        <v>11</v>
      </c>
      <c r="C47" s="43"/>
      <c r="D47" s="43"/>
      <c r="E47" s="43"/>
      <c r="F47" s="44"/>
      <c r="G47" s="15" t="s">
        <v>9</v>
      </c>
      <c r="H47" s="6">
        <v>204262.14</v>
      </c>
    </row>
    <row r="48" spans="1:8" x14ac:dyDescent="0.25">
      <c r="A48" s="12" t="s">
        <v>81</v>
      </c>
      <c r="B48" s="42" t="s">
        <v>23</v>
      </c>
      <c r="C48" s="43"/>
      <c r="D48" s="43"/>
      <c r="E48" s="43"/>
      <c r="F48" s="44"/>
      <c r="G48" s="15" t="s">
        <v>9</v>
      </c>
      <c r="H48" s="6">
        <v>7982.14</v>
      </c>
    </row>
    <row r="49" spans="1:8" x14ac:dyDescent="0.25">
      <c r="A49" s="12" t="s">
        <v>82</v>
      </c>
      <c r="B49" s="42" t="s">
        <v>24</v>
      </c>
      <c r="C49" s="43"/>
      <c r="D49" s="43"/>
      <c r="E49" s="43"/>
      <c r="F49" s="44"/>
      <c r="G49" s="15" t="s">
        <v>9</v>
      </c>
      <c r="H49" s="6">
        <v>145871.18</v>
      </c>
    </row>
    <row r="50" spans="1:8" x14ac:dyDescent="0.25">
      <c r="A50" s="12" t="s">
        <v>83</v>
      </c>
      <c r="B50" s="42" t="s">
        <v>25</v>
      </c>
      <c r="C50" s="43"/>
      <c r="D50" s="43"/>
      <c r="E50" s="43"/>
      <c r="F50" s="44"/>
      <c r="G50" s="15" t="s">
        <v>9</v>
      </c>
      <c r="H50" s="6">
        <v>153853.32</v>
      </c>
    </row>
    <row r="51" spans="1:8" x14ac:dyDescent="0.25">
      <c r="A51" s="45" t="s">
        <v>84</v>
      </c>
      <c r="B51" s="45"/>
      <c r="C51" s="45"/>
      <c r="D51" s="45"/>
      <c r="E51" s="45"/>
      <c r="F51" s="45"/>
      <c r="G51" s="45"/>
      <c r="H51" s="45"/>
    </row>
    <row r="52" spans="1:8" ht="33.75" customHeight="1" x14ac:dyDescent="0.25">
      <c r="A52" s="33">
        <v>32</v>
      </c>
      <c r="B52" s="46" t="s">
        <v>85</v>
      </c>
      <c r="C52" s="46"/>
      <c r="D52" s="33" t="s">
        <v>32</v>
      </c>
      <c r="E52" s="33" t="s">
        <v>86</v>
      </c>
      <c r="F52" s="33" t="s">
        <v>87</v>
      </c>
      <c r="G52" s="33" t="s">
        <v>88</v>
      </c>
      <c r="H52" s="33" t="s">
        <v>89</v>
      </c>
    </row>
    <row r="53" spans="1:8" x14ac:dyDescent="0.25">
      <c r="A53" s="35">
        <v>33</v>
      </c>
      <c r="B53" s="47" t="s">
        <v>32</v>
      </c>
      <c r="C53" s="47"/>
      <c r="D53" s="35" t="s">
        <v>90</v>
      </c>
      <c r="E53" s="35" t="s">
        <v>91</v>
      </c>
      <c r="F53" s="35" t="s">
        <v>92</v>
      </c>
      <c r="G53" s="35" t="s">
        <v>92</v>
      </c>
      <c r="H53" s="35" t="s">
        <v>92</v>
      </c>
    </row>
    <row r="54" spans="1:8" x14ac:dyDescent="0.25">
      <c r="A54" s="35">
        <v>34</v>
      </c>
      <c r="B54" s="47" t="s">
        <v>94</v>
      </c>
      <c r="C54" s="47"/>
      <c r="D54" s="35" t="s">
        <v>93</v>
      </c>
      <c r="E54" s="13">
        <v>440.07</v>
      </c>
      <c r="F54" s="13">
        <v>1271.93</v>
      </c>
      <c r="G54" s="13">
        <v>7443.98</v>
      </c>
      <c r="H54" s="13">
        <v>5649.26</v>
      </c>
    </row>
    <row r="55" spans="1:8" x14ac:dyDescent="0.25">
      <c r="A55" s="35">
        <v>35</v>
      </c>
      <c r="B55" s="47" t="s">
        <v>95</v>
      </c>
      <c r="C55" s="47"/>
      <c r="D55" s="35" t="s">
        <v>9</v>
      </c>
      <c r="E55" s="13">
        <v>396161.04</v>
      </c>
      <c r="F55" s="13">
        <v>146303.95000000001</v>
      </c>
      <c r="G55" s="13">
        <v>78984.75</v>
      </c>
      <c r="H55" s="13">
        <v>62578.23</v>
      </c>
    </row>
    <row r="56" spans="1:8" x14ac:dyDescent="0.25">
      <c r="A56" s="35">
        <v>36</v>
      </c>
      <c r="B56" s="47" t="s">
        <v>96</v>
      </c>
      <c r="C56" s="47"/>
      <c r="D56" s="35" t="s">
        <v>9</v>
      </c>
      <c r="E56" s="13">
        <v>450959.89</v>
      </c>
      <c r="F56" s="13">
        <v>144083.07999999999</v>
      </c>
      <c r="G56" s="13">
        <v>72727.179999999993</v>
      </c>
      <c r="H56" s="13">
        <v>59951.35</v>
      </c>
    </row>
    <row r="57" spans="1:8" x14ac:dyDescent="0.25">
      <c r="A57" s="35">
        <v>37</v>
      </c>
      <c r="B57" s="47" t="s">
        <v>97</v>
      </c>
      <c r="C57" s="47"/>
      <c r="D57" s="35" t="s">
        <v>9</v>
      </c>
      <c r="E57" s="13">
        <v>-54798.85</v>
      </c>
      <c r="F57" s="13">
        <v>2220.87</v>
      </c>
      <c r="G57" s="13">
        <v>6257.57</v>
      </c>
      <c r="H57" s="13">
        <v>2626.88</v>
      </c>
    </row>
    <row r="58" spans="1:8" ht="48" customHeight="1" x14ac:dyDescent="0.25">
      <c r="A58" s="34">
        <v>38</v>
      </c>
      <c r="B58" s="46" t="s">
        <v>98</v>
      </c>
      <c r="C58" s="46"/>
      <c r="D58" s="34" t="s">
        <v>9</v>
      </c>
      <c r="E58" s="17">
        <v>1084241.3400000001</v>
      </c>
      <c r="F58" s="17">
        <v>41340.99</v>
      </c>
      <c r="G58" s="17">
        <v>163814.51</v>
      </c>
      <c r="H58" s="17">
        <v>279815.3</v>
      </c>
    </row>
    <row r="59" spans="1:8" ht="48" customHeight="1" x14ac:dyDescent="0.25">
      <c r="A59" s="34">
        <v>39</v>
      </c>
      <c r="B59" s="46" t="s">
        <v>99</v>
      </c>
      <c r="C59" s="46"/>
      <c r="D59" s="34" t="s">
        <v>9</v>
      </c>
      <c r="E59" s="17">
        <v>450959.89</v>
      </c>
      <c r="F59" s="17">
        <v>144083.07999999999</v>
      </c>
      <c r="G59" s="17">
        <v>72727.179999999993</v>
      </c>
      <c r="H59" s="17">
        <v>59951.35</v>
      </c>
    </row>
    <row r="60" spans="1:8" ht="48" customHeight="1" x14ac:dyDescent="0.25">
      <c r="A60" s="34">
        <v>40</v>
      </c>
      <c r="B60" s="46" t="s">
        <v>100</v>
      </c>
      <c r="C60" s="46"/>
      <c r="D60" s="34" t="s">
        <v>9</v>
      </c>
      <c r="E60" s="17">
        <v>633281.44999999995</v>
      </c>
      <c r="F60" s="17">
        <v>-102742.09</v>
      </c>
      <c r="G60" s="17">
        <v>91087.33</v>
      </c>
      <c r="H60" s="17">
        <v>219863.95</v>
      </c>
    </row>
    <row r="61" spans="1:8" ht="48" customHeight="1" x14ac:dyDescent="0.25">
      <c r="A61" s="34">
        <v>41</v>
      </c>
      <c r="B61" s="46" t="s">
        <v>101</v>
      </c>
      <c r="C61" s="46"/>
      <c r="D61" s="34" t="s">
        <v>9</v>
      </c>
      <c r="E61" s="17">
        <v>0</v>
      </c>
      <c r="F61" s="17">
        <v>0</v>
      </c>
      <c r="G61" s="17">
        <v>0</v>
      </c>
      <c r="H61" s="17">
        <v>0</v>
      </c>
    </row>
    <row r="62" spans="1:8" x14ac:dyDescent="0.25">
      <c r="A62" s="45" t="s">
        <v>102</v>
      </c>
      <c r="B62" s="45"/>
      <c r="C62" s="45"/>
      <c r="D62" s="45"/>
      <c r="E62" s="45"/>
      <c r="F62" s="45"/>
      <c r="G62" s="45"/>
      <c r="H62" s="45"/>
    </row>
    <row r="63" spans="1:8" x14ac:dyDescent="0.25">
      <c r="A63" s="12" t="s">
        <v>103</v>
      </c>
      <c r="B63" s="42" t="s">
        <v>68</v>
      </c>
      <c r="C63" s="43"/>
      <c r="D63" s="43"/>
      <c r="E63" s="43"/>
      <c r="F63" s="44"/>
      <c r="G63" s="15" t="s">
        <v>69</v>
      </c>
      <c r="H63" s="6">
        <f>D63/2734.06</f>
        <v>0</v>
      </c>
    </row>
    <row r="64" spans="1:8" x14ac:dyDescent="0.25">
      <c r="A64" s="12" t="s">
        <v>104</v>
      </c>
      <c r="B64" s="42" t="s">
        <v>72</v>
      </c>
      <c r="C64" s="43"/>
      <c r="D64" s="43"/>
      <c r="E64" s="43"/>
      <c r="F64" s="44"/>
      <c r="G64" s="15" t="s">
        <v>69</v>
      </c>
      <c r="H64" s="6">
        <f>D64/2734.06</f>
        <v>0</v>
      </c>
    </row>
    <row r="65" spans="1:8" x14ac:dyDescent="0.25">
      <c r="A65" s="12" t="s">
        <v>105</v>
      </c>
      <c r="B65" s="42" t="s">
        <v>74</v>
      </c>
      <c r="C65" s="43"/>
      <c r="D65" s="43"/>
      <c r="E65" s="43"/>
      <c r="F65" s="44"/>
      <c r="G65" s="15" t="s">
        <v>69</v>
      </c>
      <c r="H65" s="6">
        <f>D65/2734.06</f>
        <v>0</v>
      </c>
    </row>
    <row r="66" spans="1:8" x14ac:dyDescent="0.25">
      <c r="A66" s="12" t="s">
        <v>106</v>
      </c>
      <c r="B66" s="42" t="s">
        <v>76</v>
      </c>
      <c r="C66" s="43"/>
      <c r="D66" s="43"/>
      <c r="E66" s="43"/>
      <c r="F66" s="44"/>
      <c r="G66" s="15" t="s">
        <v>9</v>
      </c>
      <c r="H66" s="6">
        <f>D66/2734.06</f>
        <v>0</v>
      </c>
    </row>
    <row r="67" spans="1:8" x14ac:dyDescent="0.25">
      <c r="A67" s="45" t="s">
        <v>107</v>
      </c>
      <c r="B67" s="45"/>
      <c r="C67" s="45"/>
      <c r="D67" s="45"/>
      <c r="E67" s="45"/>
      <c r="F67" s="45"/>
      <c r="G67" s="45"/>
      <c r="H67" s="45"/>
    </row>
    <row r="68" spans="1:8" x14ac:dyDescent="0.25">
      <c r="A68" s="12" t="s">
        <v>108</v>
      </c>
      <c r="B68" s="42" t="s">
        <v>111</v>
      </c>
      <c r="C68" s="43"/>
      <c r="D68" s="43"/>
      <c r="E68" s="43"/>
      <c r="F68" s="44"/>
      <c r="G68" s="15" t="s">
        <v>69</v>
      </c>
      <c r="H68" s="6">
        <f>D68/2734.06</f>
        <v>0</v>
      </c>
    </row>
    <row r="69" spans="1:8" x14ac:dyDescent="0.25">
      <c r="A69" s="12" t="s">
        <v>109</v>
      </c>
      <c r="B69" s="42" t="s">
        <v>112</v>
      </c>
      <c r="C69" s="43"/>
      <c r="D69" s="43"/>
      <c r="E69" s="43"/>
      <c r="F69" s="44"/>
      <c r="G69" s="15" t="s">
        <v>69</v>
      </c>
      <c r="H69" s="6">
        <f>D69/2734.06</f>
        <v>0</v>
      </c>
    </row>
    <row r="70" spans="1:8" x14ac:dyDescent="0.25">
      <c r="A70" s="12" t="s">
        <v>110</v>
      </c>
      <c r="B70" s="42" t="s">
        <v>113</v>
      </c>
      <c r="C70" s="43"/>
      <c r="D70" s="43"/>
      <c r="E70" s="43"/>
      <c r="F70" s="44"/>
      <c r="G70" s="15" t="s">
        <v>9</v>
      </c>
      <c r="H70" s="6">
        <f>D70/2734.06</f>
        <v>0</v>
      </c>
    </row>
    <row r="72" spans="1:8" ht="58.5" customHeight="1" x14ac:dyDescent="0.25">
      <c r="A72" s="39" t="s">
        <v>114</v>
      </c>
      <c r="B72" s="39"/>
      <c r="C72" s="39"/>
      <c r="D72" s="39"/>
      <c r="E72" s="39"/>
      <c r="F72" s="39"/>
      <c r="G72" s="39"/>
      <c r="H72" s="39"/>
    </row>
  </sheetData>
  <mergeCells count="83">
    <mergeCell ref="A72:H72"/>
    <mergeCell ref="B65:F65"/>
    <mergeCell ref="B66:F66"/>
    <mergeCell ref="A67:H67"/>
    <mergeCell ref="B68:F68"/>
    <mergeCell ref="B69:F69"/>
    <mergeCell ref="B70:F70"/>
    <mergeCell ref="B59:C59"/>
    <mergeCell ref="B60:C60"/>
    <mergeCell ref="B61:C61"/>
    <mergeCell ref="A62:H62"/>
    <mergeCell ref="B63:F63"/>
    <mergeCell ref="B64:F64"/>
    <mergeCell ref="B53:C53"/>
    <mergeCell ref="B54:C54"/>
    <mergeCell ref="B55:C55"/>
    <mergeCell ref="B56:C56"/>
    <mergeCell ref="B57:C57"/>
    <mergeCell ref="B58:C58"/>
    <mergeCell ref="B47:F47"/>
    <mergeCell ref="B48:F48"/>
    <mergeCell ref="B49:F49"/>
    <mergeCell ref="B50:F50"/>
    <mergeCell ref="A51:H51"/>
    <mergeCell ref="B52:C52"/>
    <mergeCell ref="B41:F41"/>
    <mergeCell ref="B42:F42"/>
    <mergeCell ref="B43:F43"/>
    <mergeCell ref="A44:H44"/>
    <mergeCell ref="B45:F45"/>
    <mergeCell ref="B46:F46"/>
    <mergeCell ref="A39:H39"/>
    <mergeCell ref="B40:F40"/>
    <mergeCell ref="B37:C37"/>
    <mergeCell ref="E37:F37"/>
    <mergeCell ref="B38:C38"/>
    <mergeCell ref="E38:F38"/>
    <mergeCell ref="B34:C34"/>
    <mergeCell ref="E34:F34"/>
    <mergeCell ref="B35:C35"/>
    <mergeCell ref="E35:F35"/>
    <mergeCell ref="B36:C36"/>
    <mergeCell ref="E36:F36"/>
    <mergeCell ref="B32:C32"/>
    <mergeCell ref="E32:F32"/>
    <mergeCell ref="B33:C33"/>
    <mergeCell ref="E33:F33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H72"/>
  <sheetViews>
    <sheetView workbookViewId="0">
      <selection activeCell="A62" sqref="A62:H62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215</v>
      </c>
      <c r="F1" t="s">
        <v>129</v>
      </c>
      <c r="G1">
        <v>4550.38</v>
      </c>
    </row>
    <row r="3" spans="1:8" x14ac:dyDescent="0.25">
      <c r="A3" s="32" t="s">
        <v>0</v>
      </c>
      <c r="B3" s="55" t="s">
        <v>1</v>
      </c>
      <c r="C3" s="56"/>
      <c r="D3" s="56"/>
      <c r="E3" s="56"/>
      <c r="F3" s="57"/>
      <c r="G3" s="32" t="s">
        <v>2</v>
      </c>
      <c r="H3" s="32" t="s">
        <v>3</v>
      </c>
    </row>
    <row r="4" spans="1:8" x14ac:dyDescent="0.25">
      <c r="A4" s="35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35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35">
        <v>3</v>
      </c>
      <c r="B6" s="47" t="s">
        <v>6</v>
      </c>
      <c r="C6" s="47"/>
      <c r="D6" s="47"/>
      <c r="E6" s="47"/>
      <c r="F6" s="47"/>
      <c r="G6" s="47"/>
      <c r="H6" s="3">
        <v>42304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35">
        <v>4</v>
      </c>
      <c r="B8" s="47" t="s">
        <v>8</v>
      </c>
      <c r="C8" s="47"/>
      <c r="D8" s="47"/>
      <c r="E8" s="47"/>
      <c r="F8" s="47"/>
      <c r="G8" s="35" t="s">
        <v>9</v>
      </c>
      <c r="H8" s="5">
        <v>1022.42</v>
      </c>
    </row>
    <row r="9" spans="1:8" x14ac:dyDescent="0.25">
      <c r="A9" s="35">
        <v>5</v>
      </c>
      <c r="B9" s="47" t="s">
        <v>10</v>
      </c>
      <c r="C9" s="47"/>
      <c r="D9" s="47"/>
      <c r="E9" s="47"/>
      <c r="F9" s="47"/>
      <c r="G9" s="35" t="s">
        <v>9</v>
      </c>
      <c r="H9" s="5">
        <v>338363.23</v>
      </c>
    </row>
    <row r="10" spans="1:8" x14ac:dyDescent="0.25">
      <c r="A10" s="35">
        <v>6</v>
      </c>
      <c r="B10" s="47" t="s">
        <v>11</v>
      </c>
      <c r="C10" s="47"/>
      <c r="D10" s="47"/>
      <c r="E10" s="47"/>
      <c r="F10" s="47"/>
      <c r="G10" s="35" t="s">
        <v>9</v>
      </c>
      <c r="H10" s="5">
        <v>339385.65</v>
      </c>
    </row>
    <row r="11" spans="1:8" x14ac:dyDescent="0.25">
      <c r="A11" s="35">
        <v>7</v>
      </c>
      <c r="B11" s="47" t="s">
        <v>12</v>
      </c>
      <c r="C11" s="47"/>
      <c r="D11" s="47"/>
      <c r="E11" s="47"/>
      <c r="F11" s="47"/>
      <c r="G11" s="35" t="s">
        <v>9</v>
      </c>
      <c r="H11" s="6">
        <v>987460.29</v>
      </c>
    </row>
    <row r="12" spans="1:8" x14ac:dyDescent="0.25">
      <c r="A12" s="35">
        <v>8</v>
      </c>
      <c r="B12" s="52" t="s">
        <v>13</v>
      </c>
      <c r="C12" s="52"/>
      <c r="D12" s="52"/>
      <c r="E12" s="52"/>
      <c r="F12" s="52"/>
      <c r="G12" s="35" t="s">
        <v>9</v>
      </c>
      <c r="H12" s="6">
        <v>987460.29</v>
      </c>
    </row>
    <row r="13" spans="1:8" x14ac:dyDescent="0.25">
      <c r="A13" s="35">
        <v>9</v>
      </c>
      <c r="B13" s="52" t="s">
        <v>14</v>
      </c>
      <c r="C13" s="52"/>
      <c r="D13" s="52"/>
      <c r="E13" s="52"/>
      <c r="F13" s="52"/>
      <c r="G13" s="35" t="s">
        <v>9</v>
      </c>
      <c r="H13" s="6">
        <v>0</v>
      </c>
    </row>
    <row r="14" spans="1:8" x14ac:dyDescent="0.25">
      <c r="A14" s="35">
        <v>10</v>
      </c>
      <c r="B14" s="52" t="s">
        <v>15</v>
      </c>
      <c r="C14" s="52"/>
      <c r="D14" s="52"/>
      <c r="E14" s="52"/>
      <c r="F14" s="52"/>
      <c r="G14" s="35" t="s">
        <v>9</v>
      </c>
      <c r="H14" s="6">
        <v>0</v>
      </c>
    </row>
    <row r="15" spans="1:8" x14ac:dyDescent="0.25">
      <c r="A15" s="35">
        <v>11</v>
      </c>
      <c r="B15" s="52" t="s">
        <v>16</v>
      </c>
      <c r="C15" s="52"/>
      <c r="D15" s="52"/>
      <c r="E15" s="52"/>
      <c r="F15" s="52"/>
      <c r="G15" s="35" t="s">
        <v>9</v>
      </c>
      <c r="H15" s="6">
        <v>945264.01</v>
      </c>
    </row>
    <row r="16" spans="1:8" x14ac:dyDescent="0.25">
      <c r="A16" s="35">
        <v>12</v>
      </c>
      <c r="B16" s="52" t="s">
        <v>17</v>
      </c>
      <c r="C16" s="52"/>
      <c r="D16" s="52"/>
      <c r="E16" s="52"/>
      <c r="F16" s="52"/>
      <c r="G16" s="35" t="s">
        <v>9</v>
      </c>
      <c r="H16" s="6">
        <v>942889.82</v>
      </c>
    </row>
    <row r="17" spans="1:8" x14ac:dyDescent="0.25">
      <c r="A17" s="35">
        <v>13</v>
      </c>
      <c r="B17" s="52" t="s">
        <v>18</v>
      </c>
      <c r="C17" s="52"/>
      <c r="D17" s="52"/>
      <c r="E17" s="52"/>
      <c r="F17" s="52"/>
      <c r="G17" s="35" t="s">
        <v>9</v>
      </c>
      <c r="H17" s="6">
        <v>0</v>
      </c>
    </row>
    <row r="18" spans="1:8" x14ac:dyDescent="0.25">
      <c r="A18" s="35">
        <v>14</v>
      </c>
      <c r="B18" s="52" t="s">
        <v>19</v>
      </c>
      <c r="C18" s="52"/>
      <c r="D18" s="52"/>
      <c r="E18" s="52"/>
      <c r="F18" s="52"/>
      <c r="G18" s="35" t="s">
        <v>9</v>
      </c>
      <c r="H18" s="6">
        <v>0</v>
      </c>
    </row>
    <row r="19" spans="1:8" x14ac:dyDescent="0.25">
      <c r="A19" s="35">
        <v>15</v>
      </c>
      <c r="B19" s="52" t="s">
        <v>20</v>
      </c>
      <c r="C19" s="52"/>
      <c r="D19" s="52"/>
      <c r="E19" s="52"/>
      <c r="F19" s="52"/>
      <c r="G19" s="35" t="s">
        <v>9</v>
      </c>
      <c r="H19" s="6">
        <v>2374.19</v>
      </c>
    </row>
    <row r="20" spans="1:8" x14ac:dyDescent="0.25">
      <c r="A20" s="35">
        <v>16</v>
      </c>
      <c r="B20" s="52" t="s">
        <v>21</v>
      </c>
      <c r="C20" s="52"/>
      <c r="D20" s="52"/>
      <c r="E20" s="52"/>
      <c r="F20" s="52"/>
      <c r="G20" s="35" t="s">
        <v>9</v>
      </c>
      <c r="H20" s="6">
        <v>0</v>
      </c>
    </row>
    <row r="21" spans="1:8" x14ac:dyDescent="0.25">
      <c r="A21" s="35">
        <v>17</v>
      </c>
      <c r="B21" s="52" t="s">
        <v>22</v>
      </c>
      <c r="C21" s="52"/>
      <c r="D21" s="52"/>
      <c r="E21" s="52"/>
      <c r="F21" s="52"/>
      <c r="G21" s="35" t="s">
        <v>9</v>
      </c>
      <c r="H21" s="6">
        <v>606900.78</v>
      </c>
    </row>
    <row r="22" spans="1:8" x14ac:dyDescent="0.25">
      <c r="A22" s="35">
        <v>18</v>
      </c>
      <c r="B22" s="52" t="s">
        <v>23</v>
      </c>
      <c r="C22" s="52"/>
      <c r="D22" s="52"/>
      <c r="E22" s="52"/>
      <c r="F22" s="52"/>
      <c r="G22" s="35" t="s">
        <v>9</v>
      </c>
      <c r="H22" s="6">
        <v>3308.06</v>
      </c>
    </row>
    <row r="23" spans="1:8" x14ac:dyDescent="0.25">
      <c r="A23" s="35">
        <v>19</v>
      </c>
      <c r="B23" s="52" t="s">
        <v>24</v>
      </c>
      <c r="C23" s="52"/>
      <c r="D23" s="52"/>
      <c r="E23" s="52"/>
      <c r="F23" s="52"/>
      <c r="G23" s="35" t="s">
        <v>9</v>
      </c>
      <c r="H23" s="6">
        <v>380559.51</v>
      </c>
    </row>
    <row r="24" spans="1:8" x14ac:dyDescent="0.25">
      <c r="A24" s="35">
        <v>20</v>
      </c>
      <c r="B24" s="52" t="s">
        <v>25</v>
      </c>
      <c r="C24" s="52"/>
      <c r="D24" s="52"/>
      <c r="E24" s="52"/>
      <c r="F24" s="52"/>
      <c r="G24" s="35" t="s">
        <v>9</v>
      </c>
      <c r="H24" s="6">
        <v>383867.57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384851.69</v>
      </c>
      <c r="E27" s="41" t="s">
        <v>39</v>
      </c>
      <c r="F27" s="41"/>
      <c r="G27" s="8" t="s">
        <v>40</v>
      </c>
      <c r="H27" s="18">
        <f>D27/$G$1/12</f>
        <v>7.0479771286500608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35239.519999999997</v>
      </c>
      <c r="E28" s="41" t="s">
        <v>39</v>
      </c>
      <c r="F28" s="41"/>
      <c r="G28" s="8" t="s">
        <v>40</v>
      </c>
      <c r="H28" s="18">
        <f t="shared" ref="H28:H38" si="0">D28/$G$1/12</f>
        <v>0.64535855613523851</v>
      </c>
    </row>
    <row r="29" spans="1:8" x14ac:dyDescent="0.25">
      <c r="A29" s="12" t="s">
        <v>42</v>
      </c>
      <c r="B29" s="47" t="s">
        <v>37</v>
      </c>
      <c r="C29" s="47"/>
      <c r="D29" s="13">
        <v>25292.73</v>
      </c>
      <c r="E29" s="48" t="s">
        <v>39</v>
      </c>
      <c r="F29" s="48"/>
      <c r="G29" s="15" t="s">
        <v>40</v>
      </c>
      <c r="H29" s="18">
        <f t="shared" si="0"/>
        <v>0.46319812850794878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30032.51</v>
      </c>
      <c r="E30" s="60" t="s">
        <v>39</v>
      </c>
      <c r="F30" s="61"/>
      <c r="G30" s="8" t="s">
        <v>40</v>
      </c>
      <c r="H30" s="18">
        <f t="shared" si="0"/>
        <v>0.55000003662697761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f>8546.57+20455.45</f>
        <v>29002.02</v>
      </c>
      <c r="E31" s="41" t="s">
        <v>43</v>
      </c>
      <c r="F31" s="41"/>
      <c r="G31" s="15" t="s">
        <v>40</v>
      </c>
      <c r="H31" s="18">
        <f t="shared" si="0"/>
        <v>0.531128169515513</v>
      </c>
    </row>
    <row r="32" spans="1:8" ht="15.75" customHeight="1" x14ac:dyDescent="0.25">
      <c r="A32" s="16" t="s">
        <v>51</v>
      </c>
      <c r="B32" s="40" t="s">
        <v>47</v>
      </c>
      <c r="C32" s="40"/>
      <c r="D32" s="17">
        <v>142599.51</v>
      </c>
      <c r="E32" s="41" t="s">
        <v>39</v>
      </c>
      <c r="F32" s="41"/>
      <c r="G32" s="15" t="s">
        <v>40</v>
      </c>
      <c r="H32" s="18">
        <f t="shared" si="0"/>
        <v>2.6114945345223917</v>
      </c>
    </row>
    <row r="33" spans="1:8" ht="30" customHeight="1" x14ac:dyDescent="0.25">
      <c r="A33" s="16" t="s">
        <v>53</v>
      </c>
      <c r="B33" s="49" t="s">
        <v>49</v>
      </c>
      <c r="C33" s="50"/>
      <c r="D33" s="17">
        <v>2424.2399999999998</v>
      </c>
      <c r="E33" s="41" t="s">
        <v>50</v>
      </c>
      <c r="F33" s="41"/>
      <c r="G33" s="8" t="s">
        <v>40</v>
      </c>
      <c r="H33" s="18">
        <f t="shared" si="0"/>
        <v>4.4396292177796136E-2</v>
      </c>
    </row>
    <row r="34" spans="1:8" x14ac:dyDescent="0.25">
      <c r="A34" s="12" t="s">
        <v>55</v>
      </c>
      <c r="B34" s="47" t="s">
        <v>54</v>
      </c>
      <c r="C34" s="47"/>
      <c r="D34" s="13">
        <v>1173.5999999999999</v>
      </c>
      <c r="E34" s="48" t="s">
        <v>39</v>
      </c>
      <c r="F34" s="48"/>
      <c r="G34" s="15" t="s">
        <v>40</v>
      </c>
      <c r="H34" s="18">
        <f t="shared" si="0"/>
        <v>2.1492710498903386E-2</v>
      </c>
    </row>
    <row r="35" spans="1:8" ht="37.5" customHeight="1" x14ac:dyDescent="0.25">
      <c r="A35" s="16" t="s">
        <v>57</v>
      </c>
      <c r="B35" s="49" t="s">
        <v>195</v>
      </c>
      <c r="C35" s="50"/>
      <c r="D35" s="17">
        <f>12605.95+2490.44</f>
        <v>15096.390000000001</v>
      </c>
      <c r="E35" s="41" t="s">
        <v>56</v>
      </c>
      <c r="F35" s="41"/>
      <c r="G35" s="8" t="s">
        <v>40</v>
      </c>
      <c r="H35" s="18">
        <f t="shared" si="0"/>
        <v>0.27646756974142822</v>
      </c>
    </row>
    <row r="36" spans="1:8" ht="42.75" customHeight="1" x14ac:dyDescent="0.25">
      <c r="A36" s="16" t="s">
        <v>59</v>
      </c>
      <c r="B36" s="49" t="s">
        <v>66</v>
      </c>
      <c r="C36" s="50"/>
      <c r="D36" s="17">
        <v>5207.3999999999996</v>
      </c>
      <c r="E36" s="41" t="s">
        <v>39</v>
      </c>
      <c r="F36" s="41"/>
      <c r="G36" s="8" t="s">
        <v>40</v>
      </c>
      <c r="H36" s="18">
        <f t="shared" si="0"/>
        <v>9.5365661768907206E-2</v>
      </c>
    </row>
    <row r="37" spans="1:8" x14ac:dyDescent="0.25">
      <c r="A37" s="12" t="s">
        <v>60</v>
      </c>
      <c r="B37" s="47" t="s">
        <v>61</v>
      </c>
      <c r="C37" s="47"/>
      <c r="D37" s="13">
        <v>690.18</v>
      </c>
      <c r="E37" s="48"/>
      <c r="F37" s="48"/>
      <c r="G37" s="15" t="s">
        <v>40</v>
      </c>
      <c r="H37" s="18">
        <f t="shared" si="0"/>
        <v>1.2639603725403152E-2</v>
      </c>
    </row>
    <row r="38" spans="1:8" ht="27.75" customHeight="1" x14ac:dyDescent="0.25">
      <c r="A38" s="16" t="s">
        <v>62</v>
      </c>
      <c r="B38" s="58" t="s">
        <v>137</v>
      </c>
      <c r="C38" s="59"/>
      <c r="D38" s="17">
        <v>181.72</v>
      </c>
      <c r="E38" s="41"/>
      <c r="F38" s="41"/>
      <c r="G38" s="8" t="s">
        <v>40</v>
      </c>
      <c r="H38" s="18">
        <f t="shared" si="0"/>
        <v>3.3279271914287011E-3</v>
      </c>
    </row>
    <row r="39" spans="1:8" x14ac:dyDescent="0.25">
      <c r="A39" s="45" t="s">
        <v>67</v>
      </c>
      <c r="B39" s="45"/>
      <c r="C39" s="45"/>
      <c r="D39" s="45"/>
      <c r="E39" s="45"/>
      <c r="F39" s="45"/>
      <c r="G39" s="45"/>
      <c r="H39" s="45"/>
    </row>
    <row r="40" spans="1:8" x14ac:dyDescent="0.25">
      <c r="A40" s="12" t="s">
        <v>70</v>
      </c>
      <c r="B40" s="42" t="s">
        <v>68</v>
      </c>
      <c r="C40" s="43"/>
      <c r="D40" s="43"/>
      <c r="E40" s="43"/>
      <c r="F40" s="44"/>
      <c r="G40" s="15" t="s">
        <v>69</v>
      </c>
      <c r="H40" s="6">
        <f>D40/2734.06</f>
        <v>0</v>
      </c>
    </row>
    <row r="41" spans="1:8" x14ac:dyDescent="0.25">
      <c r="A41" s="12" t="s">
        <v>71</v>
      </c>
      <c r="B41" s="42" t="s">
        <v>72</v>
      </c>
      <c r="C41" s="43"/>
      <c r="D41" s="43"/>
      <c r="E41" s="43"/>
      <c r="F41" s="44"/>
      <c r="G41" s="15" t="s">
        <v>69</v>
      </c>
      <c r="H41" s="6">
        <f>D41/2734.06</f>
        <v>0</v>
      </c>
    </row>
    <row r="42" spans="1:8" x14ac:dyDescent="0.25">
      <c r="A42" s="12" t="s">
        <v>73</v>
      </c>
      <c r="B42" s="42" t="s">
        <v>74</v>
      </c>
      <c r="C42" s="43"/>
      <c r="D42" s="43"/>
      <c r="E42" s="43"/>
      <c r="F42" s="44"/>
      <c r="G42" s="15" t="s">
        <v>69</v>
      </c>
      <c r="H42" s="6">
        <f>D42/2734.06</f>
        <v>0</v>
      </c>
    </row>
    <row r="43" spans="1:8" x14ac:dyDescent="0.25">
      <c r="A43" s="12" t="s">
        <v>75</v>
      </c>
      <c r="B43" s="42" t="s">
        <v>76</v>
      </c>
      <c r="C43" s="43"/>
      <c r="D43" s="43"/>
      <c r="E43" s="43"/>
      <c r="F43" s="44"/>
      <c r="G43" s="15" t="s">
        <v>9</v>
      </c>
      <c r="H43" s="6">
        <f>D43/2734.06</f>
        <v>0</v>
      </c>
    </row>
    <row r="44" spans="1:8" x14ac:dyDescent="0.25">
      <c r="A44" s="45" t="s">
        <v>77</v>
      </c>
      <c r="B44" s="45"/>
      <c r="C44" s="45"/>
      <c r="D44" s="45"/>
      <c r="E44" s="45"/>
      <c r="F44" s="45"/>
      <c r="G44" s="45"/>
      <c r="H44" s="45"/>
    </row>
    <row r="45" spans="1:8" x14ac:dyDescent="0.25">
      <c r="A45" s="12" t="s">
        <v>78</v>
      </c>
      <c r="B45" s="42" t="s">
        <v>8</v>
      </c>
      <c r="C45" s="43"/>
      <c r="D45" s="43"/>
      <c r="E45" s="43"/>
      <c r="F45" s="44"/>
      <c r="G45" s="15" t="s">
        <v>9</v>
      </c>
      <c r="H45" s="6">
        <v>8007.16</v>
      </c>
    </row>
    <row r="46" spans="1:8" x14ac:dyDescent="0.25">
      <c r="A46" s="12" t="s">
        <v>79</v>
      </c>
      <c r="B46" s="42" t="s">
        <v>10</v>
      </c>
      <c r="C46" s="43"/>
      <c r="D46" s="43"/>
      <c r="E46" s="43"/>
      <c r="F46" s="44"/>
      <c r="G46" s="15" t="s">
        <v>9</v>
      </c>
      <c r="H46" s="6">
        <v>242630.93</v>
      </c>
    </row>
    <row r="47" spans="1:8" x14ac:dyDescent="0.25">
      <c r="A47" s="12" t="s">
        <v>80</v>
      </c>
      <c r="B47" s="42" t="s">
        <v>11</v>
      </c>
      <c r="C47" s="43"/>
      <c r="D47" s="43"/>
      <c r="E47" s="43"/>
      <c r="F47" s="44"/>
      <c r="G47" s="15" t="s">
        <v>9</v>
      </c>
      <c r="H47" s="6">
        <v>250638.09</v>
      </c>
    </row>
    <row r="48" spans="1:8" x14ac:dyDescent="0.25">
      <c r="A48" s="12" t="s">
        <v>81</v>
      </c>
      <c r="B48" s="42" t="s">
        <v>23</v>
      </c>
      <c r="C48" s="43"/>
      <c r="D48" s="43"/>
      <c r="E48" s="43"/>
      <c r="F48" s="44"/>
      <c r="G48" s="15" t="s">
        <v>9</v>
      </c>
      <c r="H48" s="6">
        <v>3771.42</v>
      </c>
    </row>
    <row r="49" spans="1:8" x14ac:dyDescent="0.25">
      <c r="A49" s="12" t="s">
        <v>82</v>
      </c>
      <c r="B49" s="42" t="s">
        <v>24</v>
      </c>
      <c r="C49" s="43"/>
      <c r="D49" s="43"/>
      <c r="E49" s="43"/>
      <c r="F49" s="44"/>
      <c r="G49" s="15" t="s">
        <v>9</v>
      </c>
      <c r="H49" s="6">
        <v>199721.67</v>
      </c>
    </row>
    <row r="50" spans="1:8" x14ac:dyDescent="0.25">
      <c r="A50" s="12" t="s">
        <v>83</v>
      </c>
      <c r="B50" s="42" t="s">
        <v>25</v>
      </c>
      <c r="C50" s="43"/>
      <c r="D50" s="43"/>
      <c r="E50" s="43"/>
      <c r="F50" s="44"/>
      <c r="G50" s="15" t="s">
        <v>9</v>
      </c>
      <c r="H50" s="6">
        <v>203493.09</v>
      </c>
    </row>
    <row r="51" spans="1:8" x14ac:dyDescent="0.25">
      <c r="A51" s="45" t="s">
        <v>84</v>
      </c>
      <c r="B51" s="45"/>
      <c r="C51" s="45"/>
      <c r="D51" s="45"/>
      <c r="E51" s="45"/>
      <c r="F51" s="45"/>
      <c r="G51" s="45"/>
      <c r="H51" s="45"/>
    </row>
    <row r="52" spans="1:8" ht="33.75" customHeight="1" x14ac:dyDescent="0.25">
      <c r="A52" s="33">
        <v>32</v>
      </c>
      <c r="B52" s="46" t="s">
        <v>85</v>
      </c>
      <c r="C52" s="46"/>
      <c r="D52" s="33" t="s">
        <v>32</v>
      </c>
      <c r="E52" s="33" t="s">
        <v>86</v>
      </c>
      <c r="F52" s="33" t="s">
        <v>87</v>
      </c>
      <c r="G52" s="33" t="s">
        <v>88</v>
      </c>
      <c r="H52" s="33" t="s">
        <v>89</v>
      </c>
    </row>
    <row r="53" spans="1:8" x14ac:dyDescent="0.25">
      <c r="A53" s="35">
        <v>33</v>
      </c>
      <c r="B53" s="47" t="s">
        <v>32</v>
      </c>
      <c r="C53" s="47"/>
      <c r="D53" s="35" t="s">
        <v>90</v>
      </c>
      <c r="E53" s="35" t="s">
        <v>91</v>
      </c>
      <c r="F53" s="35" t="s">
        <v>92</v>
      </c>
      <c r="G53" s="35" t="s">
        <v>92</v>
      </c>
      <c r="H53" s="35" t="s">
        <v>92</v>
      </c>
    </row>
    <row r="54" spans="1:8" x14ac:dyDescent="0.25">
      <c r="A54" s="35">
        <v>34</v>
      </c>
      <c r="B54" s="47" t="s">
        <v>94</v>
      </c>
      <c r="C54" s="47"/>
      <c r="D54" s="35" t="s">
        <v>93</v>
      </c>
      <c r="E54" s="13">
        <v>501.63</v>
      </c>
      <c r="F54" s="13">
        <v>999.56</v>
      </c>
      <c r="G54" s="13">
        <v>6403.99</v>
      </c>
      <c r="H54" s="13">
        <v>4500.6000000000004</v>
      </c>
    </row>
    <row r="55" spans="1:8" x14ac:dyDescent="0.25">
      <c r="A55" s="35">
        <v>35</v>
      </c>
      <c r="B55" s="47" t="s">
        <v>95</v>
      </c>
      <c r="C55" s="47"/>
      <c r="D55" s="35" t="s">
        <v>9</v>
      </c>
      <c r="E55" s="13">
        <v>459507.82</v>
      </c>
      <c r="F55" s="13">
        <v>114818.2</v>
      </c>
      <c r="G55" s="13">
        <v>73000.399999999994</v>
      </c>
      <c r="H55" s="13">
        <v>48113.58</v>
      </c>
    </row>
    <row r="56" spans="1:8" x14ac:dyDescent="0.25">
      <c r="A56" s="35">
        <v>36</v>
      </c>
      <c r="B56" s="47" t="s">
        <v>96</v>
      </c>
      <c r="C56" s="47"/>
      <c r="D56" s="35" t="s">
        <v>9</v>
      </c>
      <c r="E56" s="13">
        <v>516508.21</v>
      </c>
      <c r="F56" s="13">
        <v>112116.65</v>
      </c>
      <c r="G56" s="13">
        <v>65983.61</v>
      </c>
      <c r="H56" s="13">
        <v>43740.79</v>
      </c>
    </row>
    <row r="57" spans="1:8" x14ac:dyDescent="0.25">
      <c r="A57" s="35">
        <v>37</v>
      </c>
      <c r="B57" s="47" t="s">
        <v>97</v>
      </c>
      <c r="C57" s="47"/>
      <c r="D57" s="35" t="s">
        <v>9</v>
      </c>
      <c r="E57" s="13">
        <v>-57000.39</v>
      </c>
      <c r="F57" s="13">
        <v>2701.55</v>
      </c>
      <c r="G57" s="13">
        <v>7016.79</v>
      </c>
      <c r="H57" s="13">
        <v>4372.79</v>
      </c>
    </row>
    <row r="58" spans="1:8" ht="48" customHeight="1" x14ac:dyDescent="0.25">
      <c r="A58" s="34">
        <v>38</v>
      </c>
      <c r="B58" s="46" t="s">
        <v>98</v>
      </c>
      <c r="C58" s="46"/>
      <c r="D58" s="34" t="s">
        <v>9</v>
      </c>
      <c r="E58" s="17">
        <v>1252240.05</v>
      </c>
      <c r="F58" s="17">
        <v>47746.61</v>
      </c>
      <c r="G58" s="17">
        <v>176612.01</v>
      </c>
      <c r="H58" s="17">
        <v>292322.08</v>
      </c>
    </row>
    <row r="59" spans="1:8" ht="48" customHeight="1" x14ac:dyDescent="0.25">
      <c r="A59" s="34">
        <v>39</v>
      </c>
      <c r="B59" s="46" t="s">
        <v>99</v>
      </c>
      <c r="C59" s="46"/>
      <c r="D59" s="34" t="s">
        <v>9</v>
      </c>
      <c r="E59" s="17">
        <v>516508.21</v>
      </c>
      <c r="F59" s="17">
        <v>112116.65</v>
      </c>
      <c r="G59" s="17">
        <v>65983.61</v>
      </c>
      <c r="H59" s="17">
        <v>43740.79</v>
      </c>
    </row>
    <row r="60" spans="1:8" ht="48" customHeight="1" x14ac:dyDescent="0.25">
      <c r="A60" s="34">
        <v>40</v>
      </c>
      <c r="B60" s="46" t="s">
        <v>100</v>
      </c>
      <c r="C60" s="46"/>
      <c r="D60" s="34" t="s">
        <v>9</v>
      </c>
      <c r="E60" s="17">
        <v>735731.84</v>
      </c>
      <c r="F60" s="17">
        <v>-64370.04</v>
      </c>
      <c r="G60" s="17">
        <v>110628.4</v>
      </c>
      <c r="H60" s="17">
        <v>248581.29</v>
      </c>
    </row>
    <row r="61" spans="1:8" ht="48" customHeight="1" x14ac:dyDescent="0.25">
      <c r="A61" s="34">
        <v>41</v>
      </c>
      <c r="B61" s="46" t="s">
        <v>101</v>
      </c>
      <c r="C61" s="46"/>
      <c r="D61" s="34" t="s">
        <v>9</v>
      </c>
      <c r="E61" s="17">
        <v>0</v>
      </c>
      <c r="F61" s="17">
        <v>0</v>
      </c>
      <c r="G61" s="17">
        <v>0</v>
      </c>
      <c r="H61" s="17">
        <v>0</v>
      </c>
    </row>
    <row r="62" spans="1:8" x14ac:dyDescent="0.25">
      <c r="A62" s="45" t="s">
        <v>102</v>
      </c>
      <c r="B62" s="45"/>
      <c r="C62" s="45"/>
      <c r="D62" s="45"/>
      <c r="E62" s="45"/>
      <c r="F62" s="45"/>
      <c r="G62" s="45"/>
      <c r="H62" s="45"/>
    </row>
    <row r="63" spans="1:8" x14ac:dyDescent="0.25">
      <c r="A63" s="12" t="s">
        <v>103</v>
      </c>
      <c r="B63" s="42" t="s">
        <v>68</v>
      </c>
      <c r="C63" s="43"/>
      <c r="D63" s="43"/>
      <c r="E63" s="43"/>
      <c r="F63" s="44"/>
      <c r="G63" s="15" t="s">
        <v>69</v>
      </c>
      <c r="H63" s="6">
        <f>D63/2734.06</f>
        <v>0</v>
      </c>
    </row>
    <row r="64" spans="1:8" x14ac:dyDescent="0.25">
      <c r="A64" s="12" t="s">
        <v>104</v>
      </c>
      <c r="B64" s="42" t="s">
        <v>72</v>
      </c>
      <c r="C64" s="43"/>
      <c r="D64" s="43"/>
      <c r="E64" s="43"/>
      <c r="F64" s="44"/>
      <c r="G64" s="15" t="s">
        <v>69</v>
      </c>
      <c r="H64" s="6">
        <f>D64/2734.06</f>
        <v>0</v>
      </c>
    </row>
    <row r="65" spans="1:8" x14ac:dyDescent="0.25">
      <c r="A65" s="12" t="s">
        <v>105</v>
      </c>
      <c r="B65" s="42" t="s">
        <v>74</v>
      </c>
      <c r="C65" s="43"/>
      <c r="D65" s="43"/>
      <c r="E65" s="43"/>
      <c r="F65" s="44"/>
      <c r="G65" s="15" t="s">
        <v>69</v>
      </c>
      <c r="H65" s="6">
        <f>D65/2734.06</f>
        <v>0</v>
      </c>
    </row>
    <row r="66" spans="1:8" x14ac:dyDescent="0.25">
      <c r="A66" s="12" t="s">
        <v>106</v>
      </c>
      <c r="B66" s="42" t="s">
        <v>76</v>
      </c>
      <c r="C66" s="43"/>
      <c r="D66" s="43"/>
      <c r="E66" s="43"/>
      <c r="F66" s="44"/>
      <c r="G66" s="15" t="s">
        <v>9</v>
      </c>
      <c r="H66" s="6">
        <f>D66/2734.06</f>
        <v>0</v>
      </c>
    </row>
    <row r="67" spans="1:8" x14ac:dyDescent="0.25">
      <c r="A67" s="45" t="s">
        <v>107</v>
      </c>
      <c r="B67" s="45"/>
      <c r="C67" s="45"/>
      <c r="D67" s="45"/>
      <c r="E67" s="45"/>
      <c r="F67" s="45"/>
      <c r="G67" s="45"/>
      <c r="H67" s="45"/>
    </row>
    <row r="68" spans="1:8" x14ac:dyDescent="0.25">
      <c r="A68" s="12" t="s">
        <v>108</v>
      </c>
      <c r="B68" s="42" t="s">
        <v>111</v>
      </c>
      <c r="C68" s="43"/>
      <c r="D68" s="43"/>
      <c r="E68" s="43"/>
      <c r="F68" s="44"/>
      <c r="G68" s="15" t="s">
        <v>69</v>
      </c>
      <c r="H68" s="6">
        <f>D68/2734.06</f>
        <v>0</v>
      </c>
    </row>
    <row r="69" spans="1:8" x14ac:dyDescent="0.25">
      <c r="A69" s="12" t="s">
        <v>109</v>
      </c>
      <c r="B69" s="42" t="s">
        <v>112</v>
      </c>
      <c r="C69" s="43"/>
      <c r="D69" s="43"/>
      <c r="E69" s="43"/>
      <c r="F69" s="44"/>
      <c r="G69" s="15" t="s">
        <v>69</v>
      </c>
      <c r="H69" s="6">
        <f>D69/2734.06</f>
        <v>0</v>
      </c>
    </row>
    <row r="70" spans="1:8" x14ac:dyDescent="0.25">
      <c r="A70" s="12" t="s">
        <v>110</v>
      </c>
      <c r="B70" s="42" t="s">
        <v>113</v>
      </c>
      <c r="C70" s="43"/>
      <c r="D70" s="43"/>
      <c r="E70" s="43"/>
      <c r="F70" s="44"/>
      <c r="G70" s="15" t="s">
        <v>9</v>
      </c>
      <c r="H70" s="6">
        <f>D70/2734.06</f>
        <v>0</v>
      </c>
    </row>
    <row r="72" spans="1:8" ht="58.5" customHeight="1" x14ac:dyDescent="0.25">
      <c r="A72" s="39" t="s">
        <v>114</v>
      </c>
      <c r="B72" s="39"/>
      <c r="C72" s="39"/>
      <c r="D72" s="39"/>
      <c r="E72" s="39"/>
      <c r="F72" s="39"/>
      <c r="G72" s="39"/>
      <c r="H72" s="39"/>
    </row>
  </sheetData>
  <mergeCells count="83">
    <mergeCell ref="A67:H67"/>
    <mergeCell ref="B68:F68"/>
    <mergeCell ref="B69:F69"/>
    <mergeCell ref="B70:F70"/>
    <mergeCell ref="A72:H72"/>
    <mergeCell ref="B61:C61"/>
    <mergeCell ref="A62:H62"/>
    <mergeCell ref="B63:F63"/>
    <mergeCell ref="B64:F64"/>
    <mergeCell ref="B65:F65"/>
    <mergeCell ref="B66:F66"/>
    <mergeCell ref="B55:C55"/>
    <mergeCell ref="B56:C56"/>
    <mergeCell ref="B57:C57"/>
    <mergeCell ref="B58:C58"/>
    <mergeCell ref="B59:C59"/>
    <mergeCell ref="B60:C60"/>
    <mergeCell ref="B49:F49"/>
    <mergeCell ref="B50:F50"/>
    <mergeCell ref="A51:H51"/>
    <mergeCell ref="B52:C52"/>
    <mergeCell ref="B53:C53"/>
    <mergeCell ref="B54:C54"/>
    <mergeCell ref="B43:F43"/>
    <mergeCell ref="A44:H44"/>
    <mergeCell ref="B45:F45"/>
    <mergeCell ref="B46:F46"/>
    <mergeCell ref="B47:F47"/>
    <mergeCell ref="B48:F48"/>
    <mergeCell ref="B38:C38"/>
    <mergeCell ref="E38:F38"/>
    <mergeCell ref="A39:H39"/>
    <mergeCell ref="B40:F40"/>
    <mergeCell ref="B41:F41"/>
    <mergeCell ref="B42:F42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H69"/>
  <sheetViews>
    <sheetView workbookViewId="0">
      <selection activeCell="A59" sqref="A59:H59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217</v>
      </c>
      <c r="F1" t="s">
        <v>129</v>
      </c>
      <c r="G1">
        <v>1991.8</v>
      </c>
    </row>
    <row r="3" spans="1:8" x14ac:dyDescent="0.25">
      <c r="A3" s="32" t="s">
        <v>0</v>
      </c>
      <c r="B3" s="55" t="s">
        <v>1</v>
      </c>
      <c r="C3" s="56"/>
      <c r="D3" s="56"/>
      <c r="E3" s="56"/>
      <c r="F3" s="57"/>
      <c r="G3" s="32" t="s">
        <v>2</v>
      </c>
      <c r="H3" s="32" t="s">
        <v>3</v>
      </c>
    </row>
    <row r="4" spans="1:8" x14ac:dyDescent="0.25">
      <c r="A4" s="35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35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35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35">
        <v>4</v>
      </c>
      <c r="B8" s="47" t="s">
        <v>8</v>
      </c>
      <c r="C8" s="47"/>
      <c r="D8" s="47"/>
      <c r="E8" s="47"/>
      <c r="F8" s="47"/>
      <c r="G8" s="35" t="s">
        <v>9</v>
      </c>
      <c r="H8" s="5">
        <v>1626.19</v>
      </c>
    </row>
    <row r="9" spans="1:8" x14ac:dyDescent="0.25">
      <c r="A9" s="35">
        <v>5</v>
      </c>
      <c r="B9" s="47" t="s">
        <v>10</v>
      </c>
      <c r="C9" s="47"/>
      <c r="D9" s="47"/>
      <c r="E9" s="47"/>
      <c r="F9" s="47"/>
      <c r="G9" s="35" t="s">
        <v>9</v>
      </c>
      <c r="H9" s="5">
        <v>76407.740000000005</v>
      </c>
    </row>
    <row r="10" spans="1:8" x14ac:dyDescent="0.25">
      <c r="A10" s="35">
        <v>6</v>
      </c>
      <c r="B10" s="47" t="s">
        <v>11</v>
      </c>
      <c r="C10" s="47"/>
      <c r="D10" s="47"/>
      <c r="E10" s="47"/>
      <c r="F10" s="47"/>
      <c r="G10" s="35" t="s">
        <v>9</v>
      </c>
      <c r="H10" s="5">
        <v>78033.929999999993</v>
      </c>
    </row>
    <row r="11" spans="1:8" x14ac:dyDescent="0.25">
      <c r="A11" s="35">
        <v>7</v>
      </c>
      <c r="B11" s="47" t="s">
        <v>12</v>
      </c>
      <c r="C11" s="47"/>
      <c r="D11" s="47"/>
      <c r="E11" s="47"/>
      <c r="F11" s="47"/>
      <c r="G11" s="35" t="s">
        <v>9</v>
      </c>
      <c r="H11" s="6">
        <v>601451.28</v>
      </c>
    </row>
    <row r="12" spans="1:8" x14ac:dyDescent="0.25">
      <c r="A12" s="35">
        <v>8</v>
      </c>
      <c r="B12" s="52" t="s">
        <v>13</v>
      </c>
      <c r="C12" s="52"/>
      <c r="D12" s="52"/>
      <c r="E12" s="52"/>
      <c r="F12" s="52"/>
      <c r="G12" s="35" t="s">
        <v>9</v>
      </c>
      <c r="H12" s="6">
        <v>414097.57</v>
      </c>
    </row>
    <row r="13" spans="1:8" x14ac:dyDescent="0.25">
      <c r="A13" s="35">
        <v>9</v>
      </c>
      <c r="B13" s="52" t="s">
        <v>14</v>
      </c>
      <c r="C13" s="52"/>
      <c r="D13" s="52"/>
      <c r="E13" s="52"/>
      <c r="F13" s="52"/>
      <c r="G13" s="35" t="s">
        <v>9</v>
      </c>
      <c r="H13" s="6">
        <v>187353.71</v>
      </c>
    </row>
    <row r="14" spans="1:8" x14ac:dyDescent="0.25">
      <c r="A14" s="35">
        <v>10</v>
      </c>
      <c r="B14" s="52" t="s">
        <v>15</v>
      </c>
      <c r="C14" s="52"/>
      <c r="D14" s="52"/>
      <c r="E14" s="52"/>
      <c r="F14" s="52"/>
      <c r="G14" s="35" t="s">
        <v>9</v>
      </c>
      <c r="H14" s="6">
        <v>0</v>
      </c>
    </row>
    <row r="15" spans="1:8" x14ac:dyDescent="0.25">
      <c r="A15" s="35">
        <v>11</v>
      </c>
      <c r="B15" s="52" t="s">
        <v>16</v>
      </c>
      <c r="C15" s="52"/>
      <c r="D15" s="52"/>
      <c r="E15" s="52"/>
      <c r="F15" s="52"/>
      <c r="G15" s="35" t="s">
        <v>9</v>
      </c>
      <c r="H15" s="6">
        <v>552655.96</v>
      </c>
    </row>
    <row r="16" spans="1:8" x14ac:dyDescent="0.25">
      <c r="A16" s="35">
        <v>12</v>
      </c>
      <c r="B16" s="52" t="s">
        <v>17</v>
      </c>
      <c r="C16" s="52"/>
      <c r="D16" s="52"/>
      <c r="E16" s="52"/>
      <c r="F16" s="52"/>
      <c r="G16" s="35" t="s">
        <v>9</v>
      </c>
      <c r="H16" s="6">
        <v>539105.96</v>
      </c>
    </row>
    <row r="17" spans="1:8" x14ac:dyDescent="0.25">
      <c r="A17" s="35">
        <v>13</v>
      </c>
      <c r="B17" s="52" t="s">
        <v>18</v>
      </c>
      <c r="C17" s="52"/>
      <c r="D17" s="52"/>
      <c r="E17" s="52"/>
      <c r="F17" s="52"/>
      <c r="G17" s="35" t="s">
        <v>9</v>
      </c>
      <c r="H17" s="6">
        <v>0</v>
      </c>
    </row>
    <row r="18" spans="1:8" x14ac:dyDescent="0.25">
      <c r="A18" s="35">
        <v>14</v>
      </c>
      <c r="B18" s="52" t="s">
        <v>19</v>
      </c>
      <c r="C18" s="52"/>
      <c r="D18" s="52"/>
      <c r="E18" s="52"/>
      <c r="F18" s="52"/>
      <c r="G18" s="35" t="s">
        <v>9</v>
      </c>
      <c r="H18" s="6">
        <v>0</v>
      </c>
    </row>
    <row r="19" spans="1:8" x14ac:dyDescent="0.25">
      <c r="A19" s="35">
        <v>15</v>
      </c>
      <c r="B19" s="52" t="s">
        <v>20</v>
      </c>
      <c r="C19" s="52"/>
      <c r="D19" s="52"/>
      <c r="E19" s="52"/>
      <c r="F19" s="52"/>
      <c r="G19" s="35" t="s">
        <v>9</v>
      </c>
      <c r="H19" s="6">
        <v>13550</v>
      </c>
    </row>
    <row r="20" spans="1:8" x14ac:dyDescent="0.25">
      <c r="A20" s="35">
        <v>16</v>
      </c>
      <c r="B20" s="52" t="s">
        <v>21</v>
      </c>
      <c r="C20" s="52"/>
      <c r="D20" s="52"/>
      <c r="E20" s="52"/>
      <c r="F20" s="52"/>
      <c r="G20" s="35" t="s">
        <v>9</v>
      </c>
      <c r="H20" s="6">
        <v>0</v>
      </c>
    </row>
    <row r="21" spans="1:8" x14ac:dyDescent="0.25">
      <c r="A21" s="35">
        <v>17</v>
      </c>
      <c r="B21" s="52" t="s">
        <v>22</v>
      </c>
      <c r="C21" s="52"/>
      <c r="D21" s="52"/>
      <c r="E21" s="52"/>
      <c r="F21" s="52"/>
      <c r="G21" s="35" t="s">
        <v>9</v>
      </c>
      <c r="H21" s="6">
        <v>476248.22</v>
      </c>
    </row>
    <row r="22" spans="1:8" x14ac:dyDescent="0.25">
      <c r="A22" s="35">
        <v>18</v>
      </c>
      <c r="B22" s="52" t="s">
        <v>23</v>
      </c>
      <c r="C22" s="52"/>
      <c r="D22" s="52"/>
      <c r="E22" s="52"/>
      <c r="F22" s="52"/>
      <c r="G22" s="35" t="s">
        <v>9</v>
      </c>
      <c r="H22" s="6">
        <v>1793.04</v>
      </c>
    </row>
    <row r="23" spans="1:8" x14ac:dyDescent="0.25">
      <c r="A23" s="35">
        <v>19</v>
      </c>
      <c r="B23" s="52" t="s">
        <v>24</v>
      </c>
      <c r="C23" s="52"/>
      <c r="D23" s="52"/>
      <c r="E23" s="52"/>
      <c r="F23" s="52"/>
      <c r="G23" s="35" t="s">
        <v>9</v>
      </c>
      <c r="H23" s="6">
        <v>125203.06</v>
      </c>
    </row>
    <row r="24" spans="1:8" x14ac:dyDescent="0.25">
      <c r="A24" s="35">
        <v>20</v>
      </c>
      <c r="B24" s="52" t="s">
        <v>25</v>
      </c>
      <c r="C24" s="52"/>
      <c r="D24" s="52"/>
      <c r="E24" s="52"/>
      <c r="F24" s="52"/>
      <c r="G24" s="35" t="s">
        <v>9</v>
      </c>
      <c r="H24" s="6">
        <v>126996.1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193506.13</v>
      </c>
      <c r="E27" s="41" t="s">
        <v>39</v>
      </c>
      <c r="F27" s="41"/>
      <c r="G27" s="8" t="s">
        <v>40</v>
      </c>
      <c r="H27" s="18">
        <f>D27/$G$1/12</f>
        <v>8.0959488067744427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23283.040000000001</v>
      </c>
      <c r="E28" s="41" t="s">
        <v>39</v>
      </c>
      <c r="F28" s="41"/>
      <c r="G28" s="8" t="s">
        <v>40</v>
      </c>
      <c r="H28" s="18">
        <f t="shared" ref="H28:H35" si="0">D28/$G$1/12</f>
        <v>0.9741205609666298</v>
      </c>
    </row>
    <row r="29" spans="1:8" x14ac:dyDescent="0.25">
      <c r="A29" s="12" t="s">
        <v>42</v>
      </c>
      <c r="B29" s="47" t="s">
        <v>37</v>
      </c>
      <c r="C29" s="47"/>
      <c r="D29" s="13">
        <v>6168.42</v>
      </c>
      <c r="E29" s="48" t="s">
        <v>39</v>
      </c>
      <c r="F29" s="48"/>
      <c r="G29" s="15" t="s">
        <v>40</v>
      </c>
      <c r="H29" s="18">
        <f t="shared" si="0"/>
        <v>0.25807561000100415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10751.4</v>
      </c>
      <c r="E30" s="60" t="s">
        <v>39</v>
      </c>
      <c r="F30" s="61"/>
      <c r="G30" s="8" t="s">
        <v>40</v>
      </c>
      <c r="H30" s="18">
        <f t="shared" si="0"/>
        <v>0.44981925896174313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v>56977.71</v>
      </c>
      <c r="E31" s="41" t="s">
        <v>43</v>
      </c>
      <c r="F31" s="41"/>
      <c r="G31" s="15" t="s">
        <v>40</v>
      </c>
      <c r="H31" s="18">
        <f t="shared" si="0"/>
        <v>2.3838450145596948</v>
      </c>
    </row>
    <row r="32" spans="1:8" ht="45" customHeight="1" x14ac:dyDescent="0.25">
      <c r="A32" s="16" t="s">
        <v>51</v>
      </c>
      <c r="B32" s="49" t="s">
        <v>219</v>
      </c>
      <c r="C32" s="50"/>
      <c r="D32" s="17">
        <f>4200+5000</f>
        <v>9200</v>
      </c>
      <c r="E32" s="41" t="s">
        <v>39</v>
      </c>
      <c r="F32" s="41"/>
      <c r="G32" s="8" t="s">
        <v>40</v>
      </c>
      <c r="H32" s="18">
        <f t="shared" si="0"/>
        <v>0.38491147036181678</v>
      </c>
    </row>
    <row r="33" spans="1:8" ht="42.75" customHeight="1" x14ac:dyDescent="0.25">
      <c r="A33" s="16" t="s">
        <v>53</v>
      </c>
      <c r="B33" s="49" t="s">
        <v>162</v>
      </c>
      <c r="C33" s="50"/>
      <c r="D33" s="17">
        <v>3000</v>
      </c>
      <c r="E33" s="41" t="s">
        <v>39</v>
      </c>
      <c r="F33" s="41"/>
      <c r="G33" s="8" t="s">
        <v>40</v>
      </c>
      <c r="H33" s="18">
        <f t="shared" si="0"/>
        <v>0.12551460990059243</v>
      </c>
    </row>
    <row r="34" spans="1:8" x14ac:dyDescent="0.25">
      <c r="A34" s="12" t="s">
        <v>55</v>
      </c>
      <c r="B34" s="47" t="s">
        <v>220</v>
      </c>
      <c r="C34" s="47"/>
      <c r="D34" s="13">
        <v>60</v>
      </c>
      <c r="E34" s="48"/>
      <c r="F34" s="48"/>
      <c r="G34" s="15" t="s">
        <v>40</v>
      </c>
      <c r="H34" s="18">
        <f t="shared" si="0"/>
        <v>2.5102921980118486E-3</v>
      </c>
    </row>
    <row r="35" spans="1:8" ht="27.75" customHeight="1" x14ac:dyDescent="0.25">
      <c r="A35" s="16" t="s">
        <v>57</v>
      </c>
      <c r="B35" s="58" t="s">
        <v>137</v>
      </c>
      <c r="C35" s="59"/>
      <c r="D35" s="17">
        <v>181.72</v>
      </c>
      <c r="E35" s="41"/>
      <c r="F35" s="41"/>
      <c r="G35" s="8" t="s">
        <v>40</v>
      </c>
      <c r="H35" s="18">
        <f t="shared" si="0"/>
        <v>7.6028383037118853E-3</v>
      </c>
    </row>
    <row r="36" spans="1:8" x14ac:dyDescent="0.25">
      <c r="A36" s="45" t="s">
        <v>67</v>
      </c>
      <c r="B36" s="45"/>
      <c r="C36" s="45"/>
      <c r="D36" s="45"/>
      <c r="E36" s="45"/>
      <c r="F36" s="45"/>
      <c r="G36" s="45"/>
      <c r="H36" s="45"/>
    </row>
    <row r="37" spans="1:8" x14ac:dyDescent="0.25">
      <c r="A37" s="12" t="s">
        <v>70</v>
      </c>
      <c r="B37" s="42" t="s">
        <v>68</v>
      </c>
      <c r="C37" s="43"/>
      <c r="D37" s="43"/>
      <c r="E37" s="43"/>
      <c r="F37" s="44"/>
      <c r="G37" s="15" t="s">
        <v>69</v>
      </c>
      <c r="H37" s="6">
        <f>D37/2734.06</f>
        <v>0</v>
      </c>
    </row>
    <row r="38" spans="1:8" x14ac:dyDescent="0.25">
      <c r="A38" s="12" t="s">
        <v>71</v>
      </c>
      <c r="B38" s="42" t="s">
        <v>72</v>
      </c>
      <c r="C38" s="43"/>
      <c r="D38" s="43"/>
      <c r="E38" s="43"/>
      <c r="F38" s="44"/>
      <c r="G38" s="15" t="s">
        <v>69</v>
      </c>
      <c r="H38" s="6">
        <f>D38/2734.06</f>
        <v>0</v>
      </c>
    </row>
    <row r="39" spans="1:8" x14ac:dyDescent="0.25">
      <c r="A39" s="12" t="s">
        <v>73</v>
      </c>
      <c r="B39" s="42" t="s">
        <v>74</v>
      </c>
      <c r="C39" s="43"/>
      <c r="D39" s="43"/>
      <c r="E39" s="43"/>
      <c r="F39" s="44"/>
      <c r="G39" s="15" t="s">
        <v>69</v>
      </c>
      <c r="H39" s="6">
        <f>D39/2734.06</f>
        <v>0</v>
      </c>
    </row>
    <row r="40" spans="1:8" x14ac:dyDescent="0.25">
      <c r="A40" s="12" t="s">
        <v>75</v>
      </c>
      <c r="B40" s="42" t="s">
        <v>76</v>
      </c>
      <c r="C40" s="43"/>
      <c r="D40" s="43"/>
      <c r="E40" s="43"/>
      <c r="F40" s="44"/>
      <c r="G40" s="15" t="s">
        <v>9</v>
      </c>
      <c r="H40" s="6">
        <f>D40/2734.06</f>
        <v>0</v>
      </c>
    </row>
    <row r="41" spans="1:8" x14ac:dyDescent="0.25">
      <c r="A41" s="45" t="s">
        <v>77</v>
      </c>
      <c r="B41" s="45"/>
      <c r="C41" s="45"/>
      <c r="D41" s="45"/>
      <c r="E41" s="45"/>
      <c r="F41" s="45"/>
      <c r="G41" s="45"/>
      <c r="H41" s="45"/>
    </row>
    <row r="42" spans="1:8" x14ac:dyDescent="0.25">
      <c r="A42" s="12" t="s">
        <v>78</v>
      </c>
      <c r="B42" s="42" t="s">
        <v>8</v>
      </c>
      <c r="C42" s="43"/>
      <c r="D42" s="43"/>
      <c r="E42" s="43"/>
      <c r="F42" s="44"/>
      <c r="G42" s="15" t="s">
        <v>9</v>
      </c>
      <c r="H42" s="6">
        <v>22042.11</v>
      </c>
    </row>
    <row r="43" spans="1:8" x14ac:dyDescent="0.25">
      <c r="A43" s="12" t="s">
        <v>79</v>
      </c>
      <c r="B43" s="42" t="s">
        <v>10</v>
      </c>
      <c r="C43" s="43"/>
      <c r="D43" s="43"/>
      <c r="E43" s="43"/>
      <c r="F43" s="44"/>
      <c r="G43" s="15" t="s">
        <v>9</v>
      </c>
      <c r="H43" s="6">
        <v>26645.48</v>
      </c>
    </row>
    <row r="44" spans="1:8" x14ac:dyDescent="0.25">
      <c r="A44" s="12" t="s">
        <v>80</v>
      </c>
      <c r="B44" s="42" t="s">
        <v>11</v>
      </c>
      <c r="C44" s="43"/>
      <c r="D44" s="43"/>
      <c r="E44" s="43"/>
      <c r="F44" s="44"/>
      <c r="G44" s="15" t="s">
        <v>9</v>
      </c>
      <c r="H44" s="6">
        <v>48687.59</v>
      </c>
    </row>
    <row r="45" spans="1:8" x14ac:dyDescent="0.25">
      <c r="A45" s="12" t="s">
        <v>81</v>
      </c>
      <c r="B45" s="42" t="s">
        <v>23</v>
      </c>
      <c r="C45" s="43"/>
      <c r="D45" s="43"/>
      <c r="E45" s="43"/>
      <c r="F45" s="44"/>
      <c r="G45" s="15" t="s">
        <v>9</v>
      </c>
      <c r="H45" s="6">
        <v>8750.61</v>
      </c>
    </row>
    <row r="46" spans="1:8" x14ac:dyDescent="0.25">
      <c r="A46" s="12" t="s">
        <v>82</v>
      </c>
      <c r="B46" s="42" t="s">
        <v>24</v>
      </c>
      <c r="C46" s="43"/>
      <c r="D46" s="43"/>
      <c r="E46" s="43"/>
      <c r="F46" s="44"/>
      <c r="G46" s="15" t="s">
        <v>9</v>
      </c>
      <c r="H46" s="6">
        <v>158986.84</v>
      </c>
    </row>
    <row r="47" spans="1:8" x14ac:dyDescent="0.25">
      <c r="A47" s="12" t="s">
        <v>83</v>
      </c>
      <c r="B47" s="42" t="s">
        <v>25</v>
      </c>
      <c r="C47" s="43"/>
      <c r="D47" s="43"/>
      <c r="E47" s="43"/>
      <c r="F47" s="44"/>
      <c r="G47" s="15" t="s">
        <v>9</v>
      </c>
      <c r="H47" s="6">
        <v>167737.45000000001</v>
      </c>
    </row>
    <row r="48" spans="1:8" x14ac:dyDescent="0.25">
      <c r="A48" s="45" t="s">
        <v>84</v>
      </c>
      <c r="B48" s="45"/>
      <c r="C48" s="45"/>
      <c r="D48" s="45"/>
      <c r="E48" s="45"/>
      <c r="F48" s="45"/>
      <c r="G48" s="45"/>
      <c r="H48" s="45"/>
    </row>
    <row r="49" spans="1:8" ht="33.75" customHeight="1" x14ac:dyDescent="0.25">
      <c r="A49" s="33">
        <v>32</v>
      </c>
      <c r="B49" s="46" t="s">
        <v>85</v>
      </c>
      <c r="C49" s="46"/>
      <c r="D49" s="33" t="s">
        <v>32</v>
      </c>
      <c r="E49" s="33" t="s">
        <v>86</v>
      </c>
      <c r="F49" s="33" t="s">
        <v>87</v>
      </c>
      <c r="G49" s="33" t="s">
        <v>88</v>
      </c>
      <c r="H49" s="33" t="s">
        <v>89</v>
      </c>
    </row>
    <row r="50" spans="1:8" x14ac:dyDescent="0.25">
      <c r="A50" s="35">
        <v>33</v>
      </c>
      <c r="B50" s="47" t="s">
        <v>32</v>
      </c>
      <c r="C50" s="47"/>
      <c r="D50" s="35" t="s">
        <v>90</v>
      </c>
      <c r="E50" s="35" t="s">
        <v>91</v>
      </c>
      <c r="F50" s="35" t="s">
        <v>92</v>
      </c>
      <c r="G50" s="35" t="s">
        <v>92</v>
      </c>
      <c r="H50" s="35" t="s">
        <v>92</v>
      </c>
    </row>
    <row r="51" spans="1:8" x14ac:dyDescent="0.25">
      <c r="A51" s="35">
        <v>34</v>
      </c>
      <c r="B51" s="47" t="s">
        <v>94</v>
      </c>
      <c r="C51" s="47"/>
      <c r="D51" s="35" t="s">
        <v>93</v>
      </c>
      <c r="E51" s="13">
        <v>251.72</v>
      </c>
      <c r="F51" s="13">
        <v>1898.81</v>
      </c>
      <c r="G51" s="13">
        <v>4742.01</v>
      </c>
      <c r="H51" s="13">
        <v>7468.62</v>
      </c>
    </row>
    <row r="52" spans="1:8" x14ac:dyDescent="0.25">
      <c r="A52" s="35">
        <v>35</v>
      </c>
      <c r="B52" s="47" t="s">
        <v>95</v>
      </c>
      <c r="C52" s="47"/>
      <c r="D52" s="35" t="s">
        <v>9</v>
      </c>
      <c r="E52" s="13">
        <v>266662.75</v>
      </c>
      <c r="F52" s="13">
        <v>136810.06</v>
      </c>
      <c r="G52" s="13">
        <v>42918.66</v>
      </c>
      <c r="H52" s="13">
        <v>77004.509999999995</v>
      </c>
    </row>
    <row r="53" spans="1:8" x14ac:dyDescent="0.25">
      <c r="A53" s="35">
        <v>36</v>
      </c>
      <c r="B53" s="47" t="s">
        <v>96</v>
      </c>
      <c r="C53" s="47"/>
      <c r="D53" s="35" t="s">
        <v>9</v>
      </c>
      <c r="E53" s="13">
        <v>191546.69</v>
      </c>
      <c r="F53" s="13">
        <v>89450.8</v>
      </c>
      <c r="G53" s="13">
        <v>40006.18</v>
      </c>
      <c r="H53" s="13">
        <v>70050.95</v>
      </c>
    </row>
    <row r="54" spans="1:8" x14ac:dyDescent="0.25">
      <c r="A54" s="35">
        <v>37</v>
      </c>
      <c r="B54" s="47" t="s">
        <v>97</v>
      </c>
      <c r="C54" s="47"/>
      <c r="D54" s="35" t="s">
        <v>9</v>
      </c>
      <c r="E54" s="13">
        <v>75116.06</v>
      </c>
      <c r="F54" s="13">
        <v>47359.26</v>
      </c>
      <c r="G54" s="13">
        <v>2912.48</v>
      </c>
      <c r="H54" s="13">
        <v>6953.56</v>
      </c>
    </row>
    <row r="55" spans="1:8" ht="48" customHeight="1" x14ac:dyDescent="0.25">
      <c r="A55" s="34">
        <v>38</v>
      </c>
      <c r="B55" s="46" t="s">
        <v>98</v>
      </c>
      <c r="C55" s="46"/>
      <c r="D55" s="34" t="s">
        <v>9</v>
      </c>
      <c r="E55" s="17">
        <v>183341.62</v>
      </c>
      <c r="F55" s="17">
        <v>88316.89</v>
      </c>
      <c r="G55" s="17">
        <v>62680.56</v>
      </c>
      <c r="H55" s="17">
        <v>99203.3</v>
      </c>
    </row>
    <row r="56" spans="1:8" ht="48" customHeight="1" x14ac:dyDescent="0.25">
      <c r="A56" s="34">
        <v>39</v>
      </c>
      <c r="B56" s="46" t="s">
        <v>99</v>
      </c>
      <c r="C56" s="46"/>
      <c r="D56" s="34" t="s">
        <v>9</v>
      </c>
      <c r="E56" s="17">
        <v>191546.69</v>
      </c>
      <c r="F56" s="17">
        <v>89450.8</v>
      </c>
      <c r="G56" s="17">
        <v>40006.18</v>
      </c>
      <c r="H56" s="17">
        <v>70050.95</v>
      </c>
    </row>
    <row r="57" spans="1:8" ht="48" customHeight="1" x14ac:dyDescent="0.25">
      <c r="A57" s="34">
        <v>40</v>
      </c>
      <c r="B57" s="46" t="s">
        <v>100</v>
      </c>
      <c r="C57" s="46"/>
      <c r="D57" s="34" t="s">
        <v>9</v>
      </c>
      <c r="E57" s="17">
        <v>-8205.07</v>
      </c>
      <c r="F57" s="17">
        <v>-1133.9100000000001</v>
      </c>
      <c r="G57" s="17">
        <v>22674.38</v>
      </c>
      <c r="H57" s="17">
        <v>29152.35</v>
      </c>
    </row>
    <row r="58" spans="1:8" ht="48" customHeight="1" x14ac:dyDescent="0.25">
      <c r="A58" s="34">
        <v>41</v>
      </c>
      <c r="B58" s="46" t="s">
        <v>101</v>
      </c>
      <c r="C58" s="46"/>
      <c r="D58" s="34" t="s">
        <v>9</v>
      </c>
      <c r="E58" s="17">
        <v>0</v>
      </c>
      <c r="F58" s="17">
        <v>0</v>
      </c>
      <c r="G58" s="17">
        <v>0</v>
      </c>
      <c r="H58" s="17">
        <v>0</v>
      </c>
    </row>
    <row r="59" spans="1:8" x14ac:dyDescent="0.25">
      <c r="A59" s="45" t="s">
        <v>102</v>
      </c>
      <c r="B59" s="45"/>
      <c r="C59" s="45"/>
      <c r="D59" s="45"/>
      <c r="E59" s="45"/>
      <c r="F59" s="45"/>
      <c r="G59" s="45"/>
      <c r="H59" s="45"/>
    </row>
    <row r="60" spans="1:8" x14ac:dyDescent="0.25">
      <c r="A60" s="12" t="s">
        <v>103</v>
      </c>
      <c r="B60" s="42" t="s">
        <v>68</v>
      </c>
      <c r="C60" s="43"/>
      <c r="D60" s="43"/>
      <c r="E60" s="43"/>
      <c r="F60" s="44"/>
      <c r="G60" s="15" t="s">
        <v>69</v>
      </c>
      <c r="H60" s="6">
        <f>D60/2734.06</f>
        <v>0</v>
      </c>
    </row>
    <row r="61" spans="1:8" x14ac:dyDescent="0.25">
      <c r="A61" s="12" t="s">
        <v>104</v>
      </c>
      <c r="B61" s="42" t="s">
        <v>72</v>
      </c>
      <c r="C61" s="43"/>
      <c r="D61" s="43"/>
      <c r="E61" s="43"/>
      <c r="F61" s="44"/>
      <c r="G61" s="15" t="s">
        <v>69</v>
      </c>
      <c r="H61" s="6">
        <f>D61/2734.06</f>
        <v>0</v>
      </c>
    </row>
    <row r="62" spans="1:8" x14ac:dyDescent="0.25">
      <c r="A62" s="12" t="s">
        <v>105</v>
      </c>
      <c r="B62" s="42" t="s">
        <v>74</v>
      </c>
      <c r="C62" s="43"/>
      <c r="D62" s="43"/>
      <c r="E62" s="43"/>
      <c r="F62" s="44"/>
      <c r="G62" s="15" t="s">
        <v>69</v>
      </c>
      <c r="H62" s="6">
        <f>D62/2734.06</f>
        <v>0</v>
      </c>
    </row>
    <row r="63" spans="1:8" x14ac:dyDescent="0.25">
      <c r="A63" s="12" t="s">
        <v>106</v>
      </c>
      <c r="B63" s="42" t="s">
        <v>76</v>
      </c>
      <c r="C63" s="43"/>
      <c r="D63" s="43"/>
      <c r="E63" s="43"/>
      <c r="F63" s="44"/>
      <c r="G63" s="15" t="s">
        <v>9</v>
      </c>
      <c r="H63" s="6">
        <f>D63/2734.06</f>
        <v>0</v>
      </c>
    </row>
    <row r="64" spans="1:8" x14ac:dyDescent="0.25">
      <c r="A64" s="45" t="s">
        <v>107</v>
      </c>
      <c r="B64" s="45"/>
      <c r="C64" s="45"/>
      <c r="D64" s="45"/>
      <c r="E64" s="45"/>
      <c r="F64" s="45"/>
      <c r="G64" s="45"/>
      <c r="H64" s="45"/>
    </row>
    <row r="65" spans="1:8" x14ac:dyDescent="0.25">
      <c r="A65" s="12" t="s">
        <v>108</v>
      </c>
      <c r="B65" s="42" t="s">
        <v>111</v>
      </c>
      <c r="C65" s="43"/>
      <c r="D65" s="43"/>
      <c r="E65" s="43"/>
      <c r="F65" s="44"/>
      <c r="G65" s="15" t="s">
        <v>69</v>
      </c>
      <c r="H65" s="6">
        <f>D65/2734.06</f>
        <v>0</v>
      </c>
    </row>
    <row r="66" spans="1:8" x14ac:dyDescent="0.25">
      <c r="A66" s="12" t="s">
        <v>109</v>
      </c>
      <c r="B66" s="42" t="s">
        <v>112</v>
      </c>
      <c r="C66" s="43"/>
      <c r="D66" s="43"/>
      <c r="E66" s="43"/>
      <c r="F66" s="44"/>
      <c r="G66" s="15" t="s">
        <v>69</v>
      </c>
      <c r="H66" s="6">
        <f>D66/2734.06</f>
        <v>0</v>
      </c>
    </row>
    <row r="67" spans="1:8" x14ac:dyDescent="0.25">
      <c r="A67" s="12" t="s">
        <v>110</v>
      </c>
      <c r="B67" s="42" t="s">
        <v>113</v>
      </c>
      <c r="C67" s="43"/>
      <c r="D67" s="43"/>
      <c r="E67" s="43"/>
      <c r="F67" s="44"/>
      <c r="G67" s="15" t="s">
        <v>9</v>
      </c>
      <c r="H67" s="6">
        <f>D67/2734.06</f>
        <v>0</v>
      </c>
    </row>
    <row r="69" spans="1:8" ht="58.5" customHeight="1" x14ac:dyDescent="0.25">
      <c r="A69" s="39" t="s">
        <v>114</v>
      </c>
      <c r="B69" s="39"/>
      <c r="C69" s="39"/>
      <c r="D69" s="39"/>
      <c r="E69" s="39"/>
      <c r="F69" s="39"/>
      <c r="G69" s="39"/>
      <c r="H69" s="39"/>
    </row>
  </sheetData>
  <mergeCells count="77">
    <mergeCell ref="A64:H64"/>
    <mergeCell ref="B65:F65"/>
    <mergeCell ref="B66:F66"/>
    <mergeCell ref="B67:F67"/>
    <mergeCell ref="A69:H69"/>
    <mergeCell ref="B58:C58"/>
    <mergeCell ref="A59:H59"/>
    <mergeCell ref="B60:F60"/>
    <mergeCell ref="B61:F61"/>
    <mergeCell ref="B62:F62"/>
    <mergeCell ref="B63:F63"/>
    <mergeCell ref="B52:C52"/>
    <mergeCell ref="B53:C53"/>
    <mergeCell ref="B54:C54"/>
    <mergeCell ref="B55:C55"/>
    <mergeCell ref="B56:C56"/>
    <mergeCell ref="B57:C57"/>
    <mergeCell ref="B46:F46"/>
    <mergeCell ref="B47:F47"/>
    <mergeCell ref="A48:H48"/>
    <mergeCell ref="B49:C49"/>
    <mergeCell ref="B50:C50"/>
    <mergeCell ref="B51:C51"/>
    <mergeCell ref="B40:F40"/>
    <mergeCell ref="A41:H41"/>
    <mergeCell ref="B42:F42"/>
    <mergeCell ref="B43:F43"/>
    <mergeCell ref="B44:F44"/>
    <mergeCell ref="B45:F45"/>
    <mergeCell ref="B35:C35"/>
    <mergeCell ref="E35:F35"/>
    <mergeCell ref="A36:H36"/>
    <mergeCell ref="B37:F37"/>
    <mergeCell ref="B38:F38"/>
    <mergeCell ref="B39:F39"/>
    <mergeCell ref="B33:C33"/>
    <mergeCell ref="E33:F33"/>
    <mergeCell ref="B34:C34"/>
    <mergeCell ref="E34:F34"/>
    <mergeCell ref="B32:C32"/>
    <mergeCell ref="E32:F32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H69"/>
  <sheetViews>
    <sheetView topLeftCell="A24" workbookViewId="0">
      <selection activeCell="B31" sqref="B31:C3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221</v>
      </c>
      <c r="F1" t="s">
        <v>129</v>
      </c>
      <c r="G1">
        <v>1993.7</v>
      </c>
    </row>
    <row r="3" spans="1:8" x14ac:dyDescent="0.25">
      <c r="A3" s="32" t="s">
        <v>0</v>
      </c>
      <c r="B3" s="55" t="s">
        <v>1</v>
      </c>
      <c r="C3" s="56"/>
      <c r="D3" s="56"/>
      <c r="E3" s="56"/>
      <c r="F3" s="57"/>
      <c r="G3" s="32" t="s">
        <v>2</v>
      </c>
      <c r="H3" s="32" t="s">
        <v>3</v>
      </c>
    </row>
    <row r="4" spans="1:8" x14ac:dyDescent="0.25">
      <c r="A4" s="35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35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35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35">
        <v>4</v>
      </c>
      <c r="B8" s="47" t="s">
        <v>8</v>
      </c>
      <c r="C8" s="47"/>
      <c r="D8" s="47"/>
      <c r="E8" s="47"/>
      <c r="F8" s="47"/>
      <c r="G8" s="35" t="s">
        <v>9</v>
      </c>
      <c r="H8" s="5">
        <v>3034.69</v>
      </c>
    </row>
    <row r="9" spans="1:8" x14ac:dyDescent="0.25">
      <c r="A9" s="35">
        <v>5</v>
      </c>
      <c r="B9" s="47" t="s">
        <v>10</v>
      </c>
      <c r="C9" s="47"/>
      <c r="D9" s="47"/>
      <c r="E9" s="47"/>
      <c r="F9" s="47"/>
      <c r="G9" s="35" t="s">
        <v>9</v>
      </c>
      <c r="H9" s="5">
        <v>93998.86</v>
      </c>
    </row>
    <row r="10" spans="1:8" x14ac:dyDescent="0.25">
      <c r="A10" s="35">
        <v>6</v>
      </c>
      <c r="B10" s="47" t="s">
        <v>11</v>
      </c>
      <c r="C10" s="47"/>
      <c r="D10" s="47"/>
      <c r="E10" s="47"/>
      <c r="F10" s="47"/>
      <c r="G10" s="35" t="s">
        <v>9</v>
      </c>
      <c r="H10" s="5">
        <v>97033.55</v>
      </c>
    </row>
    <row r="11" spans="1:8" x14ac:dyDescent="0.25">
      <c r="A11" s="35">
        <v>7</v>
      </c>
      <c r="B11" s="47" t="s">
        <v>12</v>
      </c>
      <c r="C11" s="47"/>
      <c r="D11" s="47"/>
      <c r="E11" s="47"/>
      <c r="F11" s="47"/>
      <c r="G11" s="35" t="s">
        <v>9</v>
      </c>
      <c r="H11" s="6">
        <v>564157.48</v>
      </c>
    </row>
    <row r="12" spans="1:8" x14ac:dyDescent="0.25">
      <c r="A12" s="35">
        <v>8</v>
      </c>
      <c r="B12" s="52" t="s">
        <v>13</v>
      </c>
      <c r="C12" s="52"/>
      <c r="D12" s="52"/>
      <c r="E12" s="52"/>
      <c r="F12" s="52"/>
      <c r="G12" s="35" t="s">
        <v>9</v>
      </c>
      <c r="H12" s="6">
        <v>394338.74</v>
      </c>
    </row>
    <row r="13" spans="1:8" x14ac:dyDescent="0.25">
      <c r="A13" s="35">
        <v>9</v>
      </c>
      <c r="B13" s="52" t="s">
        <v>14</v>
      </c>
      <c r="C13" s="52"/>
      <c r="D13" s="52"/>
      <c r="E13" s="52"/>
      <c r="F13" s="52"/>
      <c r="G13" s="35" t="s">
        <v>9</v>
      </c>
      <c r="H13" s="6">
        <v>169818.74</v>
      </c>
    </row>
    <row r="14" spans="1:8" x14ac:dyDescent="0.25">
      <c r="A14" s="35">
        <v>10</v>
      </c>
      <c r="B14" s="52" t="s">
        <v>15</v>
      </c>
      <c r="C14" s="52"/>
      <c r="D14" s="52"/>
      <c r="E14" s="52"/>
      <c r="F14" s="52"/>
      <c r="G14" s="35" t="s">
        <v>9</v>
      </c>
      <c r="H14" s="6">
        <v>0</v>
      </c>
    </row>
    <row r="15" spans="1:8" x14ac:dyDescent="0.25">
      <c r="A15" s="35">
        <v>11</v>
      </c>
      <c r="B15" s="52" t="s">
        <v>16</v>
      </c>
      <c r="C15" s="52"/>
      <c r="D15" s="52"/>
      <c r="E15" s="52"/>
      <c r="F15" s="52"/>
      <c r="G15" s="35" t="s">
        <v>9</v>
      </c>
      <c r="H15" s="6">
        <v>533590.92000000004</v>
      </c>
    </row>
    <row r="16" spans="1:8" x14ac:dyDescent="0.25">
      <c r="A16" s="35">
        <v>12</v>
      </c>
      <c r="B16" s="52" t="s">
        <v>17</v>
      </c>
      <c r="C16" s="52"/>
      <c r="D16" s="52"/>
      <c r="E16" s="52"/>
      <c r="F16" s="52"/>
      <c r="G16" s="35" t="s">
        <v>9</v>
      </c>
      <c r="H16" s="6">
        <v>520040.92</v>
      </c>
    </row>
    <row r="17" spans="1:8" x14ac:dyDescent="0.25">
      <c r="A17" s="35">
        <v>13</v>
      </c>
      <c r="B17" s="52" t="s">
        <v>18</v>
      </c>
      <c r="C17" s="52"/>
      <c r="D17" s="52"/>
      <c r="E17" s="52"/>
      <c r="F17" s="52"/>
      <c r="G17" s="35" t="s">
        <v>9</v>
      </c>
      <c r="H17" s="6">
        <v>0</v>
      </c>
    </row>
    <row r="18" spans="1:8" x14ac:dyDescent="0.25">
      <c r="A18" s="35">
        <v>14</v>
      </c>
      <c r="B18" s="52" t="s">
        <v>19</v>
      </c>
      <c r="C18" s="52"/>
      <c r="D18" s="52"/>
      <c r="E18" s="52"/>
      <c r="F18" s="52"/>
      <c r="G18" s="35" t="s">
        <v>9</v>
      </c>
      <c r="H18" s="6">
        <v>0</v>
      </c>
    </row>
    <row r="19" spans="1:8" x14ac:dyDescent="0.25">
      <c r="A19" s="35">
        <v>15</v>
      </c>
      <c r="B19" s="52" t="s">
        <v>20</v>
      </c>
      <c r="C19" s="52"/>
      <c r="D19" s="52"/>
      <c r="E19" s="52"/>
      <c r="F19" s="52"/>
      <c r="G19" s="35" t="s">
        <v>9</v>
      </c>
      <c r="H19" s="6">
        <v>13550</v>
      </c>
    </row>
    <row r="20" spans="1:8" x14ac:dyDescent="0.25">
      <c r="A20" s="35">
        <v>16</v>
      </c>
      <c r="B20" s="52" t="s">
        <v>21</v>
      </c>
      <c r="C20" s="52"/>
      <c r="D20" s="52"/>
      <c r="E20" s="52"/>
      <c r="F20" s="52"/>
      <c r="G20" s="35" t="s">
        <v>9</v>
      </c>
      <c r="H20" s="6">
        <v>0</v>
      </c>
    </row>
    <row r="21" spans="1:8" x14ac:dyDescent="0.25">
      <c r="A21" s="35">
        <v>17</v>
      </c>
      <c r="B21" s="52" t="s">
        <v>22</v>
      </c>
      <c r="C21" s="52"/>
      <c r="D21" s="52"/>
      <c r="E21" s="52"/>
      <c r="F21" s="52"/>
      <c r="G21" s="35" t="s">
        <v>9</v>
      </c>
      <c r="H21" s="6">
        <v>439592.06</v>
      </c>
    </row>
    <row r="22" spans="1:8" x14ac:dyDescent="0.25">
      <c r="A22" s="35">
        <v>18</v>
      </c>
      <c r="B22" s="52" t="s">
        <v>23</v>
      </c>
      <c r="C22" s="52"/>
      <c r="D22" s="52"/>
      <c r="E22" s="52"/>
      <c r="F22" s="52"/>
      <c r="G22" s="35" t="s">
        <v>9</v>
      </c>
      <c r="H22" s="6">
        <v>6661.6</v>
      </c>
    </row>
    <row r="23" spans="1:8" x14ac:dyDescent="0.25">
      <c r="A23" s="35">
        <v>19</v>
      </c>
      <c r="B23" s="52" t="s">
        <v>24</v>
      </c>
      <c r="C23" s="52"/>
      <c r="D23" s="52"/>
      <c r="E23" s="52"/>
      <c r="F23" s="52"/>
      <c r="G23" s="35" t="s">
        <v>9</v>
      </c>
      <c r="H23" s="6">
        <v>124565.42</v>
      </c>
    </row>
    <row r="24" spans="1:8" x14ac:dyDescent="0.25">
      <c r="A24" s="35">
        <v>20</v>
      </c>
      <c r="B24" s="52" t="s">
        <v>25</v>
      </c>
      <c r="C24" s="52"/>
      <c r="D24" s="52"/>
      <c r="E24" s="52"/>
      <c r="F24" s="52"/>
      <c r="G24" s="35" t="s">
        <v>9</v>
      </c>
      <c r="H24" s="6">
        <v>131227.01999999999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244564.51</v>
      </c>
      <c r="E27" s="41" t="s">
        <v>39</v>
      </c>
      <c r="F27" s="41"/>
      <c r="G27" s="8" t="s">
        <v>40</v>
      </c>
      <c r="H27" s="18">
        <f>D27/$G$1/12</f>
        <v>10.222388440253466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20508.830000000002</v>
      </c>
      <c r="E28" s="41" t="s">
        <v>39</v>
      </c>
      <c r="F28" s="41"/>
      <c r="G28" s="8" t="s">
        <v>40</v>
      </c>
      <c r="H28" s="18">
        <f t="shared" ref="H28:H35" si="0">D28/$G$1/12</f>
        <v>0.8572348731838626</v>
      </c>
    </row>
    <row r="29" spans="1:8" x14ac:dyDescent="0.25">
      <c r="A29" s="12" t="s">
        <v>42</v>
      </c>
      <c r="B29" s="47" t="s">
        <v>37</v>
      </c>
      <c r="C29" s="47"/>
      <c r="D29" s="13">
        <v>6168.42</v>
      </c>
      <c r="E29" s="48" t="s">
        <v>39</v>
      </c>
      <c r="F29" s="48"/>
      <c r="G29" s="15" t="s">
        <v>40</v>
      </c>
      <c r="H29" s="18">
        <f t="shared" si="0"/>
        <v>0.25782966343983549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10727.64</v>
      </c>
      <c r="E30" s="60" t="s">
        <v>39</v>
      </c>
      <c r="F30" s="61"/>
      <c r="G30" s="8" t="s">
        <v>40</v>
      </c>
      <c r="H30" s="18">
        <f t="shared" si="0"/>
        <v>0.44839745197371722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v>49208.02</v>
      </c>
      <c r="E31" s="41" t="s">
        <v>43</v>
      </c>
      <c r="F31" s="41"/>
      <c r="G31" s="15" t="s">
        <v>40</v>
      </c>
      <c r="H31" s="18">
        <f t="shared" si="0"/>
        <v>2.0568131280199293</v>
      </c>
    </row>
    <row r="32" spans="1:8" ht="15" customHeight="1" x14ac:dyDescent="0.25">
      <c r="A32" s="16" t="s">
        <v>51</v>
      </c>
      <c r="B32" s="49" t="s">
        <v>54</v>
      </c>
      <c r="C32" s="50"/>
      <c r="D32" s="17">
        <v>4200</v>
      </c>
      <c r="E32" s="41" t="s">
        <v>39</v>
      </c>
      <c r="F32" s="41"/>
      <c r="G32" s="8" t="s">
        <v>40</v>
      </c>
      <c r="H32" s="18">
        <f t="shared" si="0"/>
        <v>0.17555299192456239</v>
      </c>
    </row>
    <row r="33" spans="1:8" ht="42.75" customHeight="1" x14ac:dyDescent="0.25">
      <c r="A33" s="16" t="s">
        <v>53</v>
      </c>
      <c r="B33" s="49" t="s">
        <v>162</v>
      </c>
      <c r="C33" s="50"/>
      <c r="D33" s="17">
        <v>3000</v>
      </c>
      <c r="E33" s="41" t="s">
        <v>39</v>
      </c>
      <c r="F33" s="41"/>
      <c r="G33" s="8" t="s">
        <v>40</v>
      </c>
      <c r="H33" s="18">
        <f t="shared" si="0"/>
        <v>0.12539499423183026</v>
      </c>
    </row>
    <row r="34" spans="1:8" x14ac:dyDescent="0.25">
      <c r="A34" s="12" t="s">
        <v>55</v>
      </c>
      <c r="B34" s="47" t="s">
        <v>220</v>
      </c>
      <c r="C34" s="47"/>
      <c r="D34" s="13">
        <v>60</v>
      </c>
      <c r="E34" s="48"/>
      <c r="F34" s="48"/>
      <c r="G34" s="15" t="s">
        <v>40</v>
      </c>
      <c r="H34" s="18">
        <f t="shared" si="0"/>
        <v>2.5078998846366054E-3</v>
      </c>
    </row>
    <row r="35" spans="1:8" ht="27.75" customHeight="1" x14ac:dyDescent="0.25">
      <c r="A35" s="16" t="s">
        <v>57</v>
      </c>
      <c r="B35" s="58" t="s">
        <v>137</v>
      </c>
      <c r="C35" s="59"/>
      <c r="D35" s="17">
        <v>181.72</v>
      </c>
      <c r="E35" s="41"/>
      <c r="F35" s="41"/>
      <c r="G35" s="8" t="s">
        <v>40</v>
      </c>
      <c r="H35" s="18">
        <f t="shared" si="0"/>
        <v>7.5955927839360645E-3</v>
      </c>
    </row>
    <row r="36" spans="1:8" x14ac:dyDescent="0.25">
      <c r="A36" s="45" t="s">
        <v>67</v>
      </c>
      <c r="B36" s="45"/>
      <c r="C36" s="45"/>
      <c r="D36" s="45"/>
      <c r="E36" s="45"/>
      <c r="F36" s="45"/>
      <c r="G36" s="45"/>
      <c r="H36" s="45"/>
    </row>
    <row r="37" spans="1:8" x14ac:dyDescent="0.25">
      <c r="A37" s="12" t="s">
        <v>70</v>
      </c>
      <c r="B37" s="42" t="s">
        <v>68</v>
      </c>
      <c r="C37" s="43"/>
      <c r="D37" s="43"/>
      <c r="E37" s="43"/>
      <c r="F37" s="44"/>
      <c r="G37" s="15" t="s">
        <v>69</v>
      </c>
      <c r="H37" s="6">
        <f>D37/2734.06</f>
        <v>0</v>
      </c>
    </row>
    <row r="38" spans="1:8" x14ac:dyDescent="0.25">
      <c r="A38" s="12" t="s">
        <v>71</v>
      </c>
      <c r="B38" s="42" t="s">
        <v>72</v>
      </c>
      <c r="C38" s="43"/>
      <c r="D38" s="43"/>
      <c r="E38" s="43"/>
      <c r="F38" s="44"/>
      <c r="G38" s="15" t="s">
        <v>69</v>
      </c>
      <c r="H38" s="6">
        <f>D38/2734.06</f>
        <v>0</v>
      </c>
    </row>
    <row r="39" spans="1:8" x14ac:dyDescent="0.25">
      <c r="A39" s="12" t="s">
        <v>73</v>
      </c>
      <c r="B39" s="42" t="s">
        <v>74</v>
      </c>
      <c r="C39" s="43"/>
      <c r="D39" s="43"/>
      <c r="E39" s="43"/>
      <c r="F39" s="44"/>
      <c r="G39" s="15" t="s">
        <v>69</v>
      </c>
      <c r="H39" s="6">
        <f>D39/2734.06</f>
        <v>0</v>
      </c>
    </row>
    <row r="40" spans="1:8" x14ac:dyDescent="0.25">
      <c r="A40" s="12" t="s">
        <v>75</v>
      </c>
      <c r="B40" s="42" t="s">
        <v>76</v>
      </c>
      <c r="C40" s="43"/>
      <c r="D40" s="43"/>
      <c r="E40" s="43"/>
      <c r="F40" s="44"/>
      <c r="G40" s="15" t="s">
        <v>9</v>
      </c>
      <c r="H40" s="6">
        <f>D40/2734.06</f>
        <v>0</v>
      </c>
    </row>
    <row r="41" spans="1:8" x14ac:dyDescent="0.25">
      <c r="A41" s="45" t="s">
        <v>77</v>
      </c>
      <c r="B41" s="45"/>
      <c r="C41" s="45"/>
      <c r="D41" s="45"/>
      <c r="E41" s="45"/>
      <c r="F41" s="45"/>
      <c r="G41" s="45"/>
      <c r="H41" s="45"/>
    </row>
    <row r="42" spans="1:8" x14ac:dyDescent="0.25">
      <c r="A42" s="12" t="s">
        <v>78</v>
      </c>
      <c r="B42" s="42" t="s">
        <v>8</v>
      </c>
      <c r="C42" s="43"/>
      <c r="D42" s="43"/>
      <c r="E42" s="43"/>
      <c r="F42" s="44"/>
      <c r="G42" s="15" t="s">
        <v>9</v>
      </c>
      <c r="H42" s="6">
        <v>67427.78</v>
      </c>
    </row>
    <row r="43" spans="1:8" x14ac:dyDescent="0.25">
      <c r="A43" s="12" t="s">
        <v>79</v>
      </c>
      <c r="B43" s="42" t="s">
        <v>10</v>
      </c>
      <c r="C43" s="43"/>
      <c r="D43" s="43"/>
      <c r="E43" s="43"/>
      <c r="F43" s="44"/>
      <c r="G43" s="15" t="s">
        <v>9</v>
      </c>
      <c r="H43" s="6">
        <v>10941.32</v>
      </c>
    </row>
    <row r="44" spans="1:8" x14ac:dyDescent="0.25">
      <c r="A44" s="12" t="s">
        <v>80</v>
      </c>
      <c r="B44" s="42" t="s">
        <v>11</v>
      </c>
      <c r="C44" s="43"/>
      <c r="D44" s="43"/>
      <c r="E44" s="43"/>
      <c r="F44" s="44"/>
      <c r="G44" s="15" t="s">
        <v>9</v>
      </c>
      <c r="H44" s="6">
        <v>78369.100000000006</v>
      </c>
    </row>
    <row r="45" spans="1:8" x14ac:dyDescent="0.25">
      <c r="A45" s="12" t="s">
        <v>81</v>
      </c>
      <c r="B45" s="42" t="s">
        <v>23</v>
      </c>
      <c r="C45" s="43"/>
      <c r="D45" s="43"/>
      <c r="E45" s="43"/>
      <c r="F45" s="44"/>
      <c r="G45" s="15" t="s">
        <v>9</v>
      </c>
      <c r="H45" s="6">
        <v>11281.17</v>
      </c>
    </row>
    <row r="46" spans="1:8" x14ac:dyDescent="0.25">
      <c r="A46" s="12" t="s">
        <v>82</v>
      </c>
      <c r="B46" s="42" t="s">
        <v>24</v>
      </c>
      <c r="C46" s="43"/>
      <c r="D46" s="43"/>
      <c r="E46" s="43"/>
      <c r="F46" s="44"/>
      <c r="G46" s="15" t="s">
        <v>9</v>
      </c>
      <c r="H46" s="6">
        <v>177733.45</v>
      </c>
    </row>
    <row r="47" spans="1:8" x14ac:dyDescent="0.25">
      <c r="A47" s="12" t="s">
        <v>83</v>
      </c>
      <c r="B47" s="42" t="s">
        <v>25</v>
      </c>
      <c r="C47" s="43"/>
      <c r="D47" s="43"/>
      <c r="E47" s="43"/>
      <c r="F47" s="44"/>
      <c r="G47" s="15" t="s">
        <v>9</v>
      </c>
      <c r="H47" s="6">
        <v>189014.62</v>
      </c>
    </row>
    <row r="48" spans="1:8" x14ac:dyDescent="0.25">
      <c r="A48" s="45" t="s">
        <v>84</v>
      </c>
      <c r="B48" s="45"/>
      <c r="C48" s="45"/>
      <c r="D48" s="45"/>
      <c r="E48" s="45"/>
      <c r="F48" s="45"/>
      <c r="G48" s="45"/>
      <c r="H48" s="45"/>
    </row>
    <row r="49" spans="1:8" ht="33.75" customHeight="1" x14ac:dyDescent="0.25">
      <c r="A49" s="33">
        <v>32</v>
      </c>
      <c r="B49" s="46" t="s">
        <v>85</v>
      </c>
      <c r="C49" s="46"/>
      <c r="D49" s="33" t="s">
        <v>32</v>
      </c>
      <c r="E49" s="33" t="s">
        <v>86</v>
      </c>
      <c r="F49" s="33" t="s">
        <v>87</v>
      </c>
      <c r="G49" s="33" t="s">
        <v>88</v>
      </c>
      <c r="H49" s="33" t="s">
        <v>89</v>
      </c>
    </row>
    <row r="50" spans="1:8" x14ac:dyDescent="0.25">
      <c r="A50" s="35">
        <v>33</v>
      </c>
      <c r="B50" s="47" t="s">
        <v>32</v>
      </c>
      <c r="C50" s="47"/>
      <c r="D50" s="35" t="s">
        <v>90</v>
      </c>
      <c r="E50" s="35" t="s">
        <v>91</v>
      </c>
      <c r="F50" s="35" t="s">
        <v>92</v>
      </c>
      <c r="G50" s="35" t="s">
        <v>92</v>
      </c>
      <c r="H50" s="35" t="s">
        <v>92</v>
      </c>
    </row>
    <row r="51" spans="1:8" x14ac:dyDescent="0.25">
      <c r="A51" s="35">
        <v>34</v>
      </c>
      <c r="B51" s="47" t="s">
        <v>94</v>
      </c>
      <c r="C51" s="47"/>
      <c r="D51" s="35" t="s">
        <v>93</v>
      </c>
      <c r="E51" s="13">
        <v>280.04000000000002</v>
      </c>
      <c r="F51" s="13">
        <v>5722.36</v>
      </c>
      <c r="G51" s="13">
        <v>4659.4399999999996</v>
      </c>
      <c r="H51" s="13">
        <v>7974.67</v>
      </c>
    </row>
    <row r="52" spans="1:8" x14ac:dyDescent="0.25">
      <c r="A52" s="35">
        <v>35</v>
      </c>
      <c r="B52" s="47" t="s">
        <v>95</v>
      </c>
      <c r="C52" s="47"/>
      <c r="D52" s="35" t="s">
        <v>9</v>
      </c>
      <c r="E52" s="13">
        <v>297075.93</v>
      </c>
      <c r="F52" s="13">
        <v>182842.44</v>
      </c>
      <c r="G52" s="13">
        <v>44908.89</v>
      </c>
      <c r="H52" s="13">
        <v>82959.259999999995</v>
      </c>
    </row>
    <row r="53" spans="1:8" x14ac:dyDescent="0.25">
      <c r="A53" s="35">
        <v>36</v>
      </c>
      <c r="B53" s="47" t="s">
        <v>96</v>
      </c>
      <c r="C53" s="47"/>
      <c r="D53" s="35" t="s">
        <v>9</v>
      </c>
      <c r="E53" s="13">
        <v>182572.7</v>
      </c>
      <c r="F53" s="13">
        <v>134724.63</v>
      </c>
      <c r="G53" s="13">
        <v>45489.8</v>
      </c>
      <c r="H53" s="13">
        <v>78207.259999999995</v>
      </c>
    </row>
    <row r="54" spans="1:8" x14ac:dyDescent="0.25">
      <c r="A54" s="35">
        <v>37</v>
      </c>
      <c r="B54" s="47" t="s">
        <v>97</v>
      </c>
      <c r="C54" s="47"/>
      <c r="D54" s="35" t="s">
        <v>9</v>
      </c>
      <c r="E54" s="13">
        <v>114503.23</v>
      </c>
      <c r="F54" s="13">
        <v>48117.81</v>
      </c>
      <c r="G54" s="13">
        <v>-580.91</v>
      </c>
      <c r="H54" s="13">
        <v>4752</v>
      </c>
    </row>
    <row r="55" spans="1:8" ht="48" customHeight="1" x14ac:dyDescent="0.25">
      <c r="A55" s="34">
        <v>38</v>
      </c>
      <c r="B55" s="46" t="s">
        <v>98</v>
      </c>
      <c r="C55" s="46"/>
      <c r="D55" s="34" t="s">
        <v>9</v>
      </c>
      <c r="E55" s="17">
        <v>202590.39</v>
      </c>
      <c r="F55" s="17">
        <v>178802.97</v>
      </c>
      <c r="G55" s="17">
        <v>50134.93</v>
      </c>
      <c r="H55" s="17">
        <v>78066.789999999994</v>
      </c>
    </row>
    <row r="56" spans="1:8" ht="48" customHeight="1" x14ac:dyDescent="0.25">
      <c r="A56" s="34">
        <v>39</v>
      </c>
      <c r="B56" s="46" t="s">
        <v>99</v>
      </c>
      <c r="C56" s="46"/>
      <c r="D56" s="34" t="s">
        <v>9</v>
      </c>
      <c r="E56" s="17">
        <v>182572.7</v>
      </c>
      <c r="F56" s="17">
        <v>134724.63</v>
      </c>
      <c r="G56" s="17">
        <v>45489.8</v>
      </c>
      <c r="H56" s="17">
        <v>78207.259999999995</v>
      </c>
    </row>
    <row r="57" spans="1:8" ht="48" customHeight="1" x14ac:dyDescent="0.25">
      <c r="A57" s="34">
        <v>40</v>
      </c>
      <c r="B57" s="46" t="s">
        <v>100</v>
      </c>
      <c r="C57" s="46"/>
      <c r="D57" s="34" t="s">
        <v>9</v>
      </c>
      <c r="E57" s="17">
        <v>20017.689999999999</v>
      </c>
      <c r="F57" s="17">
        <v>44078.34</v>
      </c>
      <c r="G57" s="17">
        <v>4645.13</v>
      </c>
      <c r="H57" s="17">
        <v>-140.47</v>
      </c>
    </row>
    <row r="58" spans="1:8" ht="48" customHeight="1" x14ac:dyDescent="0.25">
      <c r="A58" s="34">
        <v>41</v>
      </c>
      <c r="B58" s="46" t="s">
        <v>101</v>
      </c>
      <c r="C58" s="46"/>
      <c r="D58" s="34" t="s">
        <v>9</v>
      </c>
      <c r="E58" s="17">
        <v>0</v>
      </c>
      <c r="F58" s="17">
        <v>0</v>
      </c>
      <c r="G58" s="17">
        <v>0</v>
      </c>
      <c r="H58" s="17">
        <v>0</v>
      </c>
    </row>
    <row r="59" spans="1:8" x14ac:dyDescent="0.25">
      <c r="A59" s="45" t="s">
        <v>102</v>
      </c>
      <c r="B59" s="45"/>
      <c r="C59" s="45"/>
      <c r="D59" s="45"/>
      <c r="E59" s="45"/>
      <c r="F59" s="45"/>
      <c r="G59" s="45"/>
      <c r="H59" s="45"/>
    </row>
    <row r="60" spans="1:8" x14ac:dyDescent="0.25">
      <c r="A60" s="12" t="s">
        <v>103</v>
      </c>
      <c r="B60" s="42" t="s">
        <v>68</v>
      </c>
      <c r="C60" s="43"/>
      <c r="D60" s="43"/>
      <c r="E60" s="43"/>
      <c r="F60" s="44"/>
      <c r="G60" s="15" t="s">
        <v>69</v>
      </c>
      <c r="H60" s="6">
        <f>D60/2734.06</f>
        <v>0</v>
      </c>
    </row>
    <row r="61" spans="1:8" x14ac:dyDescent="0.25">
      <c r="A61" s="12" t="s">
        <v>104</v>
      </c>
      <c r="B61" s="42" t="s">
        <v>72</v>
      </c>
      <c r="C61" s="43"/>
      <c r="D61" s="43"/>
      <c r="E61" s="43"/>
      <c r="F61" s="44"/>
      <c r="G61" s="15" t="s">
        <v>69</v>
      </c>
      <c r="H61" s="6">
        <f>D61/2734.06</f>
        <v>0</v>
      </c>
    </row>
    <row r="62" spans="1:8" x14ac:dyDescent="0.25">
      <c r="A62" s="12" t="s">
        <v>105</v>
      </c>
      <c r="B62" s="42" t="s">
        <v>74</v>
      </c>
      <c r="C62" s="43"/>
      <c r="D62" s="43"/>
      <c r="E62" s="43"/>
      <c r="F62" s="44"/>
      <c r="G62" s="15" t="s">
        <v>69</v>
      </c>
      <c r="H62" s="6">
        <f>D62/2734.06</f>
        <v>0</v>
      </c>
    </row>
    <row r="63" spans="1:8" x14ac:dyDescent="0.25">
      <c r="A63" s="12" t="s">
        <v>106</v>
      </c>
      <c r="B63" s="42" t="s">
        <v>76</v>
      </c>
      <c r="C63" s="43"/>
      <c r="D63" s="43"/>
      <c r="E63" s="43"/>
      <c r="F63" s="44"/>
      <c r="G63" s="15" t="s">
        <v>9</v>
      </c>
      <c r="H63" s="6">
        <f>D63/2734.06</f>
        <v>0</v>
      </c>
    </row>
    <row r="64" spans="1:8" x14ac:dyDescent="0.25">
      <c r="A64" s="45" t="s">
        <v>107</v>
      </c>
      <c r="B64" s="45"/>
      <c r="C64" s="45"/>
      <c r="D64" s="45"/>
      <c r="E64" s="45"/>
      <c r="F64" s="45"/>
      <c r="G64" s="45"/>
      <c r="H64" s="45"/>
    </row>
    <row r="65" spans="1:8" x14ac:dyDescent="0.25">
      <c r="A65" s="12" t="s">
        <v>108</v>
      </c>
      <c r="B65" s="42" t="s">
        <v>111</v>
      </c>
      <c r="C65" s="43"/>
      <c r="D65" s="43"/>
      <c r="E65" s="43"/>
      <c r="F65" s="44"/>
      <c r="G65" s="15" t="s">
        <v>69</v>
      </c>
      <c r="H65" s="6">
        <f>D65/2734.06</f>
        <v>0</v>
      </c>
    </row>
    <row r="66" spans="1:8" x14ac:dyDescent="0.25">
      <c r="A66" s="12" t="s">
        <v>109</v>
      </c>
      <c r="B66" s="42" t="s">
        <v>112</v>
      </c>
      <c r="C66" s="43"/>
      <c r="D66" s="43"/>
      <c r="E66" s="43"/>
      <c r="F66" s="44"/>
      <c r="G66" s="15" t="s">
        <v>69</v>
      </c>
      <c r="H66" s="6">
        <f>D66/2734.06</f>
        <v>0</v>
      </c>
    </row>
    <row r="67" spans="1:8" x14ac:dyDescent="0.25">
      <c r="A67" s="12" t="s">
        <v>110</v>
      </c>
      <c r="B67" s="42" t="s">
        <v>113</v>
      </c>
      <c r="C67" s="43"/>
      <c r="D67" s="43"/>
      <c r="E67" s="43"/>
      <c r="F67" s="44"/>
      <c r="G67" s="15" t="s">
        <v>9</v>
      </c>
      <c r="H67" s="6">
        <f>D67/2734.06</f>
        <v>0</v>
      </c>
    </row>
    <row r="69" spans="1:8" ht="58.5" customHeight="1" x14ac:dyDescent="0.25">
      <c r="A69" s="39" t="s">
        <v>114</v>
      </c>
      <c r="B69" s="39"/>
      <c r="C69" s="39"/>
      <c r="D69" s="39"/>
      <c r="E69" s="39"/>
      <c r="F69" s="39"/>
      <c r="G69" s="39"/>
      <c r="H69" s="39"/>
    </row>
  </sheetData>
  <mergeCells count="77">
    <mergeCell ref="A64:H64"/>
    <mergeCell ref="B65:F65"/>
    <mergeCell ref="B66:F66"/>
    <mergeCell ref="B67:F67"/>
    <mergeCell ref="A69:H69"/>
    <mergeCell ref="B58:C58"/>
    <mergeCell ref="A59:H59"/>
    <mergeCell ref="B60:F60"/>
    <mergeCell ref="B61:F61"/>
    <mergeCell ref="B62:F62"/>
    <mergeCell ref="B63:F63"/>
    <mergeCell ref="B52:C52"/>
    <mergeCell ref="B53:C53"/>
    <mergeCell ref="B54:C54"/>
    <mergeCell ref="B55:C55"/>
    <mergeCell ref="B56:C56"/>
    <mergeCell ref="B57:C57"/>
    <mergeCell ref="B46:F46"/>
    <mergeCell ref="B47:F47"/>
    <mergeCell ref="A48:H48"/>
    <mergeCell ref="B49:C49"/>
    <mergeCell ref="B50:C50"/>
    <mergeCell ref="B51:C51"/>
    <mergeCell ref="B40:F40"/>
    <mergeCell ref="A41:H41"/>
    <mergeCell ref="B42:F42"/>
    <mergeCell ref="B43:F43"/>
    <mergeCell ref="B44:F44"/>
    <mergeCell ref="B45:F45"/>
    <mergeCell ref="B35:C35"/>
    <mergeCell ref="E35:F35"/>
    <mergeCell ref="A36:H36"/>
    <mergeCell ref="B37:F37"/>
    <mergeCell ref="B38:F38"/>
    <mergeCell ref="B39:F39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H64"/>
  <sheetViews>
    <sheetView topLeftCell="A13" workbookViewId="0">
      <selection activeCell="H37" sqref="H37:H42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223</v>
      </c>
      <c r="F1" t="s">
        <v>129</v>
      </c>
      <c r="G1">
        <v>326.2</v>
      </c>
    </row>
    <row r="3" spans="1:8" x14ac:dyDescent="0.25">
      <c r="A3" s="32" t="s">
        <v>0</v>
      </c>
      <c r="B3" s="55" t="s">
        <v>1</v>
      </c>
      <c r="C3" s="56"/>
      <c r="D3" s="56"/>
      <c r="E3" s="56"/>
      <c r="F3" s="57"/>
      <c r="G3" s="32" t="s">
        <v>2</v>
      </c>
      <c r="H3" s="32" t="s">
        <v>3</v>
      </c>
    </row>
    <row r="4" spans="1:8" x14ac:dyDescent="0.25">
      <c r="A4" s="35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35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35">
        <v>3</v>
      </c>
      <c r="B6" s="47" t="s">
        <v>6</v>
      </c>
      <c r="C6" s="47"/>
      <c r="D6" s="47"/>
      <c r="E6" s="47"/>
      <c r="F6" s="47"/>
      <c r="G6" s="47"/>
      <c r="H6" s="3">
        <v>42155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35">
        <v>4</v>
      </c>
      <c r="B8" s="47" t="s">
        <v>8</v>
      </c>
      <c r="C8" s="47"/>
      <c r="D8" s="47"/>
      <c r="E8" s="47"/>
      <c r="F8" s="47"/>
      <c r="G8" s="35" t="s">
        <v>9</v>
      </c>
      <c r="H8" s="5">
        <v>18221.099999999999</v>
      </c>
    </row>
    <row r="9" spans="1:8" x14ac:dyDescent="0.25">
      <c r="A9" s="35">
        <v>5</v>
      </c>
      <c r="B9" s="47" t="s">
        <v>10</v>
      </c>
      <c r="C9" s="47"/>
      <c r="D9" s="47"/>
      <c r="E9" s="47"/>
      <c r="F9" s="47"/>
      <c r="G9" s="35" t="s">
        <v>9</v>
      </c>
      <c r="H9" s="5">
        <v>-10767.46</v>
      </c>
    </row>
    <row r="10" spans="1:8" x14ac:dyDescent="0.25">
      <c r="A10" s="35">
        <v>6</v>
      </c>
      <c r="B10" s="47" t="s">
        <v>11</v>
      </c>
      <c r="C10" s="47"/>
      <c r="D10" s="47"/>
      <c r="E10" s="47"/>
      <c r="F10" s="47"/>
      <c r="G10" s="35" t="s">
        <v>9</v>
      </c>
      <c r="H10" s="5">
        <v>7453.64</v>
      </c>
    </row>
    <row r="11" spans="1:8" x14ac:dyDescent="0.25">
      <c r="A11" s="35">
        <v>7</v>
      </c>
      <c r="B11" s="47" t="s">
        <v>12</v>
      </c>
      <c r="C11" s="47"/>
      <c r="D11" s="47"/>
      <c r="E11" s="47"/>
      <c r="F11" s="47"/>
      <c r="G11" s="35" t="s">
        <v>9</v>
      </c>
      <c r="H11" s="6">
        <v>27328.15</v>
      </c>
    </row>
    <row r="12" spans="1:8" x14ac:dyDescent="0.25">
      <c r="A12" s="35">
        <v>8</v>
      </c>
      <c r="B12" s="52" t="s">
        <v>13</v>
      </c>
      <c r="C12" s="52"/>
      <c r="D12" s="52"/>
      <c r="E12" s="52"/>
      <c r="F12" s="52"/>
      <c r="G12" s="35" t="s">
        <v>9</v>
      </c>
      <c r="H12" s="6">
        <v>20419.61</v>
      </c>
    </row>
    <row r="13" spans="1:8" x14ac:dyDescent="0.25">
      <c r="A13" s="35">
        <v>9</v>
      </c>
      <c r="B13" s="52" t="s">
        <v>14</v>
      </c>
      <c r="C13" s="52"/>
      <c r="D13" s="52"/>
      <c r="E13" s="52"/>
      <c r="F13" s="52"/>
      <c r="G13" s="35" t="s">
        <v>9</v>
      </c>
      <c r="H13" s="6">
        <v>6908.54</v>
      </c>
    </row>
    <row r="14" spans="1:8" x14ac:dyDescent="0.25">
      <c r="A14" s="35">
        <v>10</v>
      </c>
      <c r="B14" s="52" t="s">
        <v>15</v>
      </c>
      <c r="C14" s="52"/>
      <c r="D14" s="52"/>
      <c r="E14" s="52"/>
      <c r="F14" s="52"/>
      <c r="G14" s="35" t="s">
        <v>9</v>
      </c>
      <c r="H14" s="6">
        <v>0</v>
      </c>
    </row>
    <row r="15" spans="1:8" x14ac:dyDescent="0.25">
      <c r="A15" s="35">
        <v>11</v>
      </c>
      <c r="B15" s="52" t="s">
        <v>16</v>
      </c>
      <c r="C15" s="52"/>
      <c r="D15" s="52"/>
      <c r="E15" s="52"/>
      <c r="F15" s="52"/>
      <c r="G15" s="35" t="s">
        <v>9</v>
      </c>
      <c r="H15" s="6">
        <v>5903.18</v>
      </c>
    </row>
    <row r="16" spans="1:8" x14ac:dyDescent="0.25">
      <c r="A16" s="35">
        <v>12</v>
      </c>
      <c r="B16" s="52" t="s">
        <v>17</v>
      </c>
      <c r="C16" s="52"/>
      <c r="D16" s="52"/>
      <c r="E16" s="52"/>
      <c r="F16" s="52"/>
      <c r="G16" s="35" t="s">
        <v>9</v>
      </c>
      <c r="H16" s="6">
        <v>5903.18</v>
      </c>
    </row>
    <row r="17" spans="1:8" x14ac:dyDescent="0.25">
      <c r="A17" s="35">
        <v>13</v>
      </c>
      <c r="B17" s="52" t="s">
        <v>18</v>
      </c>
      <c r="C17" s="52"/>
      <c r="D17" s="52"/>
      <c r="E17" s="52"/>
      <c r="F17" s="52"/>
      <c r="G17" s="35" t="s">
        <v>9</v>
      </c>
      <c r="H17" s="6">
        <v>0</v>
      </c>
    </row>
    <row r="18" spans="1:8" x14ac:dyDescent="0.25">
      <c r="A18" s="35">
        <v>14</v>
      </c>
      <c r="B18" s="52" t="s">
        <v>19</v>
      </c>
      <c r="C18" s="52"/>
      <c r="D18" s="52"/>
      <c r="E18" s="52"/>
      <c r="F18" s="52"/>
      <c r="G18" s="35" t="s">
        <v>9</v>
      </c>
      <c r="H18" s="6">
        <v>0</v>
      </c>
    </row>
    <row r="19" spans="1:8" x14ac:dyDescent="0.25">
      <c r="A19" s="35">
        <v>15</v>
      </c>
      <c r="B19" s="52" t="s">
        <v>20</v>
      </c>
      <c r="C19" s="52"/>
      <c r="D19" s="52"/>
      <c r="E19" s="52"/>
      <c r="F19" s="52"/>
      <c r="G19" s="35" t="s">
        <v>9</v>
      </c>
      <c r="H19" s="6">
        <v>0</v>
      </c>
    </row>
    <row r="20" spans="1:8" x14ac:dyDescent="0.25">
      <c r="A20" s="35">
        <v>16</v>
      </c>
      <c r="B20" s="52" t="s">
        <v>21</v>
      </c>
      <c r="C20" s="52"/>
      <c r="D20" s="52"/>
      <c r="E20" s="52"/>
      <c r="F20" s="52"/>
      <c r="G20" s="35" t="s">
        <v>9</v>
      </c>
      <c r="H20" s="6">
        <v>0</v>
      </c>
    </row>
    <row r="21" spans="1:8" x14ac:dyDescent="0.25">
      <c r="A21" s="35">
        <v>17</v>
      </c>
      <c r="B21" s="52" t="s">
        <v>22</v>
      </c>
      <c r="C21" s="52"/>
      <c r="D21" s="52"/>
      <c r="E21" s="52"/>
      <c r="F21" s="52"/>
      <c r="G21" s="35" t="s">
        <v>9</v>
      </c>
      <c r="H21" s="6">
        <v>16670.64</v>
      </c>
    </row>
    <row r="22" spans="1:8" x14ac:dyDescent="0.25">
      <c r="A22" s="35">
        <v>18</v>
      </c>
      <c r="B22" s="52" t="s">
        <v>23</v>
      </c>
      <c r="C22" s="52"/>
      <c r="D22" s="52"/>
      <c r="E22" s="52"/>
      <c r="F22" s="52"/>
      <c r="G22" s="35" t="s">
        <v>9</v>
      </c>
      <c r="H22" s="6">
        <v>202.14</v>
      </c>
    </row>
    <row r="23" spans="1:8" x14ac:dyDescent="0.25">
      <c r="A23" s="35">
        <v>19</v>
      </c>
      <c r="B23" s="52" t="s">
        <v>24</v>
      </c>
      <c r="C23" s="52"/>
      <c r="D23" s="52"/>
      <c r="E23" s="52"/>
      <c r="F23" s="52"/>
      <c r="G23" s="35" t="s">
        <v>9</v>
      </c>
      <c r="H23" s="6">
        <v>10657.53</v>
      </c>
    </row>
    <row r="24" spans="1:8" x14ac:dyDescent="0.25">
      <c r="A24" s="35">
        <v>20</v>
      </c>
      <c r="B24" s="52" t="s">
        <v>25</v>
      </c>
      <c r="C24" s="52"/>
      <c r="D24" s="52"/>
      <c r="E24" s="52"/>
      <c r="F24" s="52"/>
      <c r="G24" s="35" t="s">
        <v>9</v>
      </c>
      <c r="H24" s="6">
        <v>10859.67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20159.16</v>
      </c>
      <c r="E27" s="41" t="s">
        <v>39</v>
      </c>
      <c r="F27" s="41"/>
      <c r="G27" s="8" t="s">
        <v>40</v>
      </c>
      <c r="H27" s="18">
        <f>D27/$G$1/12</f>
        <v>5.15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619.78</v>
      </c>
      <c r="E28" s="41" t="s">
        <v>39</v>
      </c>
      <c r="F28" s="41"/>
      <c r="G28" s="8" t="s">
        <v>40</v>
      </c>
      <c r="H28" s="18">
        <f t="shared" ref="H28:H30" si="0">D28/$G$1/12</f>
        <v>0.15833333333333333</v>
      </c>
    </row>
    <row r="29" spans="1:8" ht="30" customHeight="1" x14ac:dyDescent="0.25">
      <c r="A29" s="16" t="s">
        <v>42</v>
      </c>
      <c r="B29" s="58" t="s">
        <v>44</v>
      </c>
      <c r="C29" s="59"/>
      <c r="D29" s="17">
        <v>897.05</v>
      </c>
      <c r="E29" s="60" t="s">
        <v>39</v>
      </c>
      <c r="F29" s="61"/>
      <c r="G29" s="8" t="s">
        <v>40</v>
      </c>
      <c r="H29" s="18">
        <f t="shared" si="0"/>
        <v>0.22916666666666666</v>
      </c>
    </row>
    <row r="30" spans="1:8" ht="27.75" customHeight="1" x14ac:dyDescent="0.25">
      <c r="A30" s="16" t="s">
        <v>46</v>
      </c>
      <c r="B30" s="40" t="s">
        <v>45</v>
      </c>
      <c r="C30" s="40"/>
      <c r="D30" s="17">
        <v>215.8</v>
      </c>
      <c r="E30" s="41" t="s">
        <v>43</v>
      </c>
      <c r="F30" s="41"/>
      <c r="G30" s="15" t="s">
        <v>40</v>
      </c>
      <c r="H30" s="18">
        <f t="shared" si="0"/>
        <v>5.5129777232781528E-2</v>
      </c>
    </row>
    <row r="31" spans="1:8" x14ac:dyDescent="0.25">
      <c r="A31" s="45" t="s">
        <v>67</v>
      </c>
      <c r="B31" s="45"/>
      <c r="C31" s="45"/>
      <c r="D31" s="45"/>
      <c r="E31" s="45"/>
      <c r="F31" s="45"/>
      <c r="G31" s="45"/>
      <c r="H31" s="45"/>
    </row>
    <row r="32" spans="1:8" x14ac:dyDescent="0.25">
      <c r="A32" s="12" t="s">
        <v>70</v>
      </c>
      <c r="B32" s="42" t="s">
        <v>68</v>
      </c>
      <c r="C32" s="43"/>
      <c r="D32" s="43"/>
      <c r="E32" s="43"/>
      <c r="F32" s="44"/>
      <c r="G32" s="15" t="s">
        <v>69</v>
      </c>
      <c r="H32" s="6">
        <f>D32/2734.06</f>
        <v>0</v>
      </c>
    </row>
    <row r="33" spans="1:8" x14ac:dyDescent="0.25">
      <c r="A33" s="12" t="s">
        <v>71</v>
      </c>
      <c r="B33" s="42" t="s">
        <v>72</v>
      </c>
      <c r="C33" s="43"/>
      <c r="D33" s="43"/>
      <c r="E33" s="43"/>
      <c r="F33" s="44"/>
      <c r="G33" s="15" t="s">
        <v>69</v>
      </c>
      <c r="H33" s="6">
        <f>D33/2734.06</f>
        <v>0</v>
      </c>
    </row>
    <row r="34" spans="1:8" x14ac:dyDescent="0.25">
      <c r="A34" s="12" t="s">
        <v>73</v>
      </c>
      <c r="B34" s="42" t="s">
        <v>74</v>
      </c>
      <c r="C34" s="43"/>
      <c r="D34" s="43"/>
      <c r="E34" s="43"/>
      <c r="F34" s="44"/>
      <c r="G34" s="15" t="s">
        <v>69</v>
      </c>
      <c r="H34" s="6">
        <f>D34/2734.06</f>
        <v>0</v>
      </c>
    </row>
    <row r="35" spans="1:8" x14ac:dyDescent="0.25">
      <c r="A35" s="12" t="s">
        <v>75</v>
      </c>
      <c r="B35" s="42" t="s">
        <v>76</v>
      </c>
      <c r="C35" s="43"/>
      <c r="D35" s="43"/>
      <c r="E35" s="43"/>
      <c r="F35" s="44"/>
      <c r="G35" s="15" t="s">
        <v>9</v>
      </c>
      <c r="H35" s="6">
        <f>D35/2734.06</f>
        <v>0</v>
      </c>
    </row>
    <row r="36" spans="1:8" x14ac:dyDescent="0.25">
      <c r="A36" s="45" t="s">
        <v>77</v>
      </c>
      <c r="B36" s="45"/>
      <c r="C36" s="45"/>
      <c r="D36" s="45"/>
      <c r="E36" s="45"/>
      <c r="F36" s="45"/>
      <c r="G36" s="45"/>
      <c r="H36" s="45"/>
    </row>
    <row r="37" spans="1:8" x14ac:dyDescent="0.25">
      <c r="A37" s="12" t="s">
        <v>78</v>
      </c>
      <c r="B37" s="42" t="s">
        <v>8</v>
      </c>
      <c r="C37" s="43"/>
      <c r="D37" s="43"/>
      <c r="E37" s="43"/>
      <c r="F37" s="44"/>
      <c r="G37" s="15" t="s">
        <v>9</v>
      </c>
      <c r="H37" s="6"/>
    </row>
    <row r="38" spans="1:8" x14ac:dyDescent="0.25">
      <c r="A38" s="12" t="s">
        <v>79</v>
      </c>
      <c r="B38" s="42" t="s">
        <v>10</v>
      </c>
      <c r="C38" s="43"/>
      <c r="D38" s="43"/>
      <c r="E38" s="43"/>
      <c r="F38" s="44"/>
      <c r="G38" s="15" t="s">
        <v>9</v>
      </c>
      <c r="H38" s="6"/>
    </row>
    <row r="39" spans="1:8" x14ac:dyDescent="0.25">
      <c r="A39" s="12" t="s">
        <v>80</v>
      </c>
      <c r="B39" s="42" t="s">
        <v>11</v>
      </c>
      <c r="C39" s="43"/>
      <c r="D39" s="43"/>
      <c r="E39" s="43"/>
      <c r="F39" s="44"/>
      <c r="G39" s="15" t="s">
        <v>9</v>
      </c>
      <c r="H39" s="6"/>
    </row>
    <row r="40" spans="1:8" x14ac:dyDescent="0.25">
      <c r="A40" s="12" t="s">
        <v>81</v>
      </c>
      <c r="B40" s="42" t="s">
        <v>23</v>
      </c>
      <c r="C40" s="43"/>
      <c r="D40" s="43"/>
      <c r="E40" s="43"/>
      <c r="F40" s="44"/>
      <c r="G40" s="15" t="s">
        <v>9</v>
      </c>
      <c r="H40" s="6"/>
    </row>
    <row r="41" spans="1:8" x14ac:dyDescent="0.25">
      <c r="A41" s="12" t="s">
        <v>82</v>
      </c>
      <c r="B41" s="42" t="s">
        <v>24</v>
      </c>
      <c r="C41" s="43"/>
      <c r="D41" s="43"/>
      <c r="E41" s="43"/>
      <c r="F41" s="44"/>
      <c r="G41" s="15" t="s">
        <v>9</v>
      </c>
      <c r="H41" s="6"/>
    </row>
    <row r="42" spans="1:8" x14ac:dyDescent="0.25">
      <c r="A42" s="12" t="s">
        <v>83</v>
      </c>
      <c r="B42" s="42" t="s">
        <v>25</v>
      </c>
      <c r="C42" s="43"/>
      <c r="D42" s="43"/>
      <c r="E42" s="43"/>
      <c r="F42" s="44"/>
      <c r="G42" s="15" t="s">
        <v>9</v>
      </c>
      <c r="H42" s="6"/>
    </row>
    <row r="43" spans="1:8" x14ac:dyDescent="0.25">
      <c r="A43" s="45" t="s">
        <v>84</v>
      </c>
      <c r="B43" s="45"/>
      <c r="C43" s="45"/>
      <c r="D43" s="45"/>
      <c r="E43" s="45"/>
      <c r="F43" s="45"/>
      <c r="G43" s="45"/>
      <c r="H43" s="45"/>
    </row>
    <row r="44" spans="1:8" ht="33.75" customHeight="1" x14ac:dyDescent="0.25">
      <c r="A44" s="33">
        <v>32</v>
      </c>
      <c r="B44" s="46" t="s">
        <v>85</v>
      </c>
      <c r="C44" s="46"/>
      <c r="D44" s="33" t="s">
        <v>32</v>
      </c>
      <c r="E44" s="33" t="s">
        <v>86</v>
      </c>
      <c r="F44" s="33" t="s">
        <v>87</v>
      </c>
      <c r="G44" s="33" t="s">
        <v>88</v>
      </c>
      <c r="H44" s="33" t="s">
        <v>89</v>
      </c>
    </row>
    <row r="45" spans="1:8" x14ac:dyDescent="0.25">
      <c r="A45" s="35">
        <v>33</v>
      </c>
      <c r="B45" s="47" t="s">
        <v>32</v>
      </c>
      <c r="C45" s="47"/>
      <c r="D45" s="35" t="s">
        <v>90</v>
      </c>
      <c r="E45" s="35" t="s">
        <v>91</v>
      </c>
      <c r="F45" s="35" t="s">
        <v>92</v>
      </c>
      <c r="G45" s="35" t="s">
        <v>92</v>
      </c>
      <c r="H45" s="35" t="s">
        <v>92</v>
      </c>
    </row>
    <row r="46" spans="1:8" x14ac:dyDescent="0.25">
      <c r="A46" s="35">
        <v>34</v>
      </c>
      <c r="B46" s="47" t="s">
        <v>94</v>
      </c>
      <c r="C46" s="47"/>
      <c r="D46" s="35" t="s">
        <v>93</v>
      </c>
      <c r="E46" s="13"/>
      <c r="F46" s="13"/>
      <c r="G46" s="13"/>
      <c r="H46" s="13"/>
    </row>
    <row r="47" spans="1:8" x14ac:dyDescent="0.25">
      <c r="A47" s="35">
        <v>35</v>
      </c>
      <c r="B47" s="47" t="s">
        <v>95</v>
      </c>
      <c r="C47" s="47"/>
      <c r="D47" s="35" t="s">
        <v>9</v>
      </c>
      <c r="E47" s="13"/>
      <c r="F47" s="13"/>
      <c r="G47" s="13"/>
      <c r="H47" s="13"/>
    </row>
    <row r="48" spans="1:8" x14ac:dyDescent="0.25">
      <c r="A48" s="35">
        <v>36</v>
      </c>
      <c r="B48" s="47" t="s">
        <v>96</v>
      </c>
      <c r="C48" s="47"/>
      <c r="D48" s="35" t="s">
        <v>9</v>
      </c>
      <c r="E48" s="13"/>
      <c r="F48" s="13"/>
      <c r="G48" s="13"/>
      <c r="H48" s="13"/>
    </row>
    <row r="49" spans="1:8" x14ac:dyDescent="0.25">
      <c r="A49" s="35">
        <v>37</v>
      </c>
      <c r="B49" s="47" t="s">
        <v>97</v>
      </c>
      <c r="C49" s="47"/>
      <c r="D49" s="35" t="s">
        <v>9</v>
      </c>
      <c r="E49" s="13"/>
      <c r="F49" s="13"/>
      <c r="G49" s="13"/>
      <c r="H49" s="13"/>
    </row>
    <row r="50" spans="1:8" ht="48" customHeight="1" x14ac:dyDescent="0.25">
      <c r="A50" s="34">
        <v>38</v>
      </c>
      <c r="B50" s="46" t="s">
        <v>98</v>
      </c>
      <c r="C50" s="46"/>
      <c r="D50" s="34" t="s">
        <v>9</v>
      </c>
      <c r="E50" s="17"/>
      <c r="F50" s="17"/>
      <c r="G50" s="17"/>
      <c r="H50" s="17"/>
    </row>
    <row r="51" spans="1:8" ht="48" customHeight="1" x14ac:dyDescent="0.25">
      <c r="A51" s="34">
        <v>39</v>
      </c>
      <c r="B51" s="46" t="s">
        <v>99</v>
      </c>
      <c r="C51" s="46"/>
      <c r="D51" s="34" t="s">
        <v>9</v>
      </c>
      <c r="E51" s="17"/>
      <c r="F51" s="17"/>
      <c r="G51" s="17"/>
      <c r="H51" s="17"/>
    </row>
    <row r="52" spans="1:8" ht="48" customHeight="1" x14ac:dyDescent="0.25">
      <c r="A52" s="34">
        <v>40</v>
      </c>
      <c r="B52" s="46" t="s">
        <v>100</v>
      </c>
      <c r="C52" s="46"/>
      <c r="D52" s="34" t="s">
        <v>9</v>
      </c>
      <c r="E52" s="17"/>
      <c r="F52" s="17"/>
      <c r="G52" s="17"/>
      <c r="H52" s="17"/>
    </row>
    <row r="53" spans="1:8" ht="48" customHeight="1" x14ac:dyDescent="0.25">
      <c r="A53" s="34">
        <v>41</v>
      </c>
      <c r="B53" s="46" t="s">
        <v>101</v>
      </c>
      <c r="C53" s="46"/>
      <c r="D53" s="34" t="s">
        <v>9</v>
      </c>
      <c r="E53" s="17"/>
      <c r="F53" s="17"/>
      <c r="G53" s="17"/>
      <c r="H53" s="17"/>
    </row>
    <row r="54" spans="1:8" x14ac:dyDescent="0.25">
      <c r="A54" s="45" t="s">
        <v>102</v>
      </c>
      <c r="B54" s="45"/>
      <c r="C54" s="45"/>
      <c r="D54" s="45"/>
      <c r="E54" s="45"/>
      <c r="F54" s="45"/>
      <c r="G54" s="45"/>
      <c r="H54" s="45"/>
    </row>
    <row r="55" spans="1:8" x14ac:dyDescent="0.25">
      <c r="A55" s="12" t="s">
        <v>103</v>
      </c>
      <c r="B55" s="42" t="s">
        <v>68</v>
      </c>
      <c r="C55" s="43"/>
      <c r="D55" s="43"/>
      <c r="E55" s="43"/>
      <c r="F55" s="44"/>
      <c r="G55" s="15" t="s">
        <v>69</v>
      </c>
      <c r="H55" s="6">
        <f>D55/2734.06</f>
        <v>0</v>
      </c>
    </row>
    <row r="56" spans="1:8" x14ac:dyDescent="0.25">
      <c r="A56" s="12" t="s">
        <v>104</v>
      </c>
      <c r="B56" s="42" t="s">
        <v>72</v>
      </c>
      <c r="C56" s="43"/>
      <c r="D56" s="43"/>
      <c r="E56" s="43"/>
      <c r="F56" s="44"/>
      <c r="G56" s="15" t="s">
        <v>69</v>
      </c>
      <c r="H56" s="6">
        <f>D56/2734.06</f>
        <v>0</v>
      </c>
    </row>
    <row r="57" spans="1:8" x14ac:dyDescent="0.25">
      <c r="A57" s="12" t="s">
        <v>105</v>
      </c>
      <c r="B57" s="42" t="s">
        <v>74</v>
      </c>
      <c r="C57" s="43"/>
      <c r="D57" s="43"/>
      <c r="E57" s="43"/>
      <c r="F57" s="44"/>
      <c r="G57" s="15" t="s">
        <v>69</v>
      </c>
      <c r="H57" s="6">
        <f>D57/2734.06</f>
        <v>0</v>
      </c>
    </row>
    <row r="58" spans="1:8" x14ac:dyDescent="0.25">
      <c r="A58" s="12" t="s">
        <v>106</v>
      </c>
      <c r="B58" s="42" t="s">
        <v>76</v>
      </c>
      <c r="C58" s="43"/>
      <c r="D58" s="43"/>
      <c r="E58" s="43"/>
      <c r="F58" s="44"/>
      <c r="G58" s="15" t="s">
        <v>9</v>
      </c>
      <c r="H58" s="6">
        <f>D58/2734.06</f>
        <v>0</v>
      </c>
    </row>
    <row r="59" spans="1:8" x14ac:dyDescent="0.25">
      <c r="A59" s="45" t="s">
        <v>107</v>
      </c>
      <c r="B59" s="45"/>
      <c r="C59" s="45"/>
      <c r="D59" s="45"/>
      <c r="E59" s="45"/>
      <c r="F59" s="45"/>
      <c r="G59" s="45"/>
      <c r="H59" s="45"/>
    </row>
    <row r="60" spans="1:8" x14ac:dyDescent="0.25">
      <c r="A60" s="12" t="s">
        <v>108</v>
      </c>
      <c r="B60" s="42" t="s">
        <v>111</v>
      </c>
      <c r="C60" s="43"/>
      <c r="D60" s="43"/>
      <c r="E60" s="43"/>
      <c r="F60" s="44"/>
      <c r="G60" s="15" t="s">
        <v>69</v>
      </c>
      <c r="H60" s="6">
        <f>D60/2734.06</f>
        <v>0</v>
      </c>
    </row>
    <row r="61" spans="1:8" x14ac:dyDescent="0.25">
      <c r="A61" s="12" t="s">
        <v>109</v>
      </c>
      <c r="B61" s="42" t="s">
        <v>112</v>
      </c>
      <c r="C61" s="43"/>
      <c r="D61" s="43"/>
      <c r="E61" s="43"/>
      <c r="F61" s="44"/>
      <c r="G61" s="15" t="s">
        <v>69</v>
      </c>
      <c r="H61" s="6">
        <f>D61/2734.06</f>
        <v>0</v>
      </c>
    </row>
    <row r="62" spans="1:8" x14ac:dyDescent="0.25">
      <c r="A62" s="12" t="s">
        <v>110</v>
      </c>
      <c r="B62" s="42" t="s">
        <v>113</v>
      </c>
      <c r="C62" s="43"/>
      <c r="D62" s="43"/>
      <c r="E62" s="43"/>
      <c r="F62" s="44"/>
      <c r="G62" s="15" t="s">
        <v>9</v>
      </c>
      <c r="H62" s="6">
        <f>D62/2734.06</f>
        <v>0</v>
      </c>
    </row>
    <row r="64" spans="1:8" ht="58.5" customHeight="1" x14ac:dyDescent="0.25">
      <c r="A64" s="39" t="s">
        <v>114</v>
      </c>
      <c r="B64" s="39"/>
      <c r="C64" s="39"/>
      <c r="D64" s="39"/>
      <c r="E64" s="39"/>
      <c r="F64" s="39"/>
      <c r="G64" s="39"/>
      <c r="H64" s="39"/>
    </row>
  </sheetData>
  <mergeCells count="67">
    <mergeCell ref="A59:H59"/>
    <mergeCell ref="B60:F60"/>
    <mergeCell ref="B61:F61"/>
    <mergeCell ref="B62:F62"/>
    <mergeCell ref="A64:H64"/>
    <mergeCell ref="B53:C53"/>
    <mergeCell ref="A54:H54"/>
    <mergeCell ref="B55:F55"/>
    <mergeCell ref="B56:F56"/>
    <mergeCell ref="B57:F57"/>
    <mergeCell ref="B58:F58"/>
    <mergeCell ref="B47:C47"/>
    <mergeCell ref="B48:C48"/>
    <mergeCell ref="B49:C49"/>
    <mergeCell ref="B50:C50"/>
    <mergeCell ref="B51:C51"/>
    <mergeCell ref="B52:C52"/>
    <mergeCell ref="B41:F41"/>
    <mergeCell ref="B42:F42"/>
    <mergeCell ref="A43:H43"/>
    <mergeCell ref="B44:C44"/>
    <mergeCell ref="B45:C45"/>
    <mergeCell ref="B46:C46"/>
    <mergeCell ref="B35:F35"/>
    <mergeCell ref="A36:H36"/>
    <mergeCell ref="B37:F37"/>
    <mergeCell ref="B38:F38"/>
    <mergeCell ref="B39:F39"/>
    <mergeCell ref="B40:F40"/>
    <mergeCell ref="A31:H31"/>
    <mergeCell ref="B32:F32"/>
    <mergeCell ref="B33:F33"/>
    <mergeCell ref="B34:F34"/>
    <mergeCell ref="B29:C29"/>
    <mergeCell ref="E29:F29"/>
    <mergeCell ref="B30:C30"/>
    <mergeCell ref="E30:F30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H64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225</v>
      </c>
      <c r="F1" t="s">
        <v>129</v>
      </c>
      <c r="G1">
        <v>5737.5</v>
      </c>
    </row>
    <row r="3" spans="1:8" x14ac:dyDescent="0.25">
      <c r="A3" s="32" t="s">
        <v>0</v>
      </c>
      <c r="B3" s="55" t="s">
        <v>1</v>
      </c>
      <c r="C3" s="56"/>
      <c r="D3" s="56"/>
      <c r="E3" s="56"/>
      <c r="F3" s="57"/>
      <c r="G3" s="32" t="s">
        <v>2</v>
      </c>
      <c r="H3" s="32" t="s">
        <v>3</v>
      </c>
    </row>
    <row r="4" spans="1:8" x14ac:dyDescent="0.25">
      <c r="A4" s="35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35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35">
        <v>3</v>
      </c>
      <c r="B6" s="47" t="s">
        <v>6</v>
      </c>
      <c r="C6" s="47"/>
      <c r="D6" s="47"/>
      <c r="E6" s="47"/>
      <c r="F6" s="47"/>
      <c r="G6" s="47"/>
      <c r="H6" s="3">
        <v>42036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35">
        <v>4</v>
      </c>
      <c r="B8" s="47" t="s">
        <v>8</v>
      </c>
      <c r="C8" s="47"/>
      <c r="D8" s="47"/>
      <c r="E8" s="47"/>
      <c r="F8" s="47"/>
      <c r="G8" s="35" t="s">
        <v>9</v>
      </c>
      <c r="H8" s="5">
        <v>0</v>
      </c>
    </row>
    <row r="9" spans="1:8" x14ac:dyDescent="0.25">
      <c r="A9" s="35">
        <v>5</v>
      </c>
      <c r="B9" s="47" t="s">
        <v>10</v>
      </c>
      <c r="C9" s="47"/>
      <c r="D9" s="47"/>
      <c r="E9" s="47"/>
      <c r="F9" s="47"/>
      <c r="G9" s="35" t="s">
        <v>9</v>
      </c>
      <c r="H9" s="5">
        <v>114325.12</v>
      </c>
    </row>
    <row r="10" spans="1:8" x14ac:dyDescent="0.25">
      <c r="A10" s="35">
        <v>6</v>
      </c>
      <c r="B10" s="47" t="s">
        <v>11</v>
      </c>
      <c r="C10" s="47"/>
      <c r="D10" s="47"/>
      <c r="E10" s="47"/>
      <c r="F10" s="47"/>
      <c r="G10" s="35" t="s">
        <v>9</v>
      </c>
      <c r="H10" s="5">
        <v>114325.12</v>
      </c>
    </row>
    <row r="11" spans="1:8" x14ac:dyDescent="0.25">
      <c r="A11" s="35">
        <v>7</v>
      </c>
      <c r="B11" s="47" t="s">
        <v>12</v>
      </c>
      <c r="C11" s="47"/>
      <c r="D11" s="47"/>
      <c r="E11" s="47"/>
      <c r="F11" s="47"/>
      <c r="G11" s="35" t="s">
        <v>9</v>
      </c>
      <c r="H11" s="6">
        <v>98432.59</v>
      </c>
    </row>
    <row r="12" spans="1:8" x14ac:dyDescent="0.25">
      <c r="A12" s="35">
        <v>8</v>
      </c>
      <c r="B12" s="52" t="s">
        <v>13</v>
      </c>
      <c r="C12" s="52"/>
      <c r="D12" s="52"/>
      <c r="E12" s="52"/>
      <c r="F12" s="52"/>
      <c r="G12" s="35" t="s">
        <v>9</v>
      </c>
      <c r="H12" s="6">
        <v>98432.59</v>
      </c>
    </row>
    <row r="13" spans="1:8" x14ac:dyDescent="0.25">
      <c r="A13" s="35">
        <v>9</v>
      </c>
      <c r="B13" s="52" t="s">
        <v>14</v>
      </c>
      <c r="C13" s="52"/>
      <c r="D13" s="52"/>
      <c r="E13" s="52"/>
      <c r="F13" s="52"/>
      <c r="G13" s="35" t="s">
        <v>9</v>
      </c>
      <c r="H13" s="6">
        <v>0</v>
      </c>
    </row>
    <row r="14" spans="1:8" x14ac:dyDescent="0.25">
      <c r="A14" s="35">
        <v>10</v>
      </c>
      <c r="B14" s="52" t="s">
        <v>15</v>
      </c>
      <c r="C14" s="52"/>
      <c r="D14" s="52"/>
      <c r="E14" s="52"/>
      <c r="F14" s="52"/>
      <c r="G14" s="35" t="s">
        <v>9</v>
      </c>
      <c r="H14" s="6">
        <v>0</v>
      </c>
    </row>
    <row r="15" spans="1:8" x14ac:dyDescent="0.25">
      <c r="A15" s="35">
        <v>11</v>
      </c>
      <c r="B15" s="52" t="s">
        <v>16</v>
      </c>
      <c r="C15" s="52"/>
      <c r="D15" s="52"/>
      <c r="E15" s="52"/>
      <c r="F15" s="52"/>
      <c r="G15" s="35" t="s">
        <v>9</v>
      </c>
      <c r="H15" s="6">
        <v>186820.94</v>
      </c>
    </row>
    <row r="16" spans="1:8" x14ac:dyDescent="0.25">
      <c r="A16" s="35">
        <v>12</v>
      </c>
      <c r="B16" s="52" t="s">
        <v>17</v>
      </c>
      <c r="C16" s="52"/>
      <c r="D16" s="52"/>
      <c r="E16" s="52"/>
      <c r="F16" s="52"/>
      <c r="G16" s="35" t="s">
        <v>9</v>
      </c>
      <c r="H16" s="6">
        <v>185920.94</v>
      </c>
    </row>
    <row r="17" spans="1:8" x14ac:dyDescent="0.25">
      <c r="A17" s="35">
        <v>13</v>
      </c>
      <c r="B17" s="52" t="s">
        <v>18</v>
      </c>
      <c r="C17" s="52"/>
      <c r="D17" s="52"/>
      <c r="E17" s="52"/>
      <c r="F17" s="52"/>
      <c r="G17" s="35" t="s">
        <v>9</v>
      </c>
      <c r="H17" s="6">
        <v>0</v>
      </c>
    </row>
    <row r="18" spans="1:8" x14ac:dyDescent="0.25">
      <c r="A18" s="35">
        <v>14</v>
      </c>
      <c r="B18" s="52" t="s">
        <v>19</v>
      </c>
      <c r="C18" s="52"/>
      <c r="D18" s="52"/>
      <c r="E18" s="52"/>
      <c r="F18" s="52"/>
      <c r="G18" s="35" t="s">
        <v>9</v>
      </c>
      <c r="H18" s="6">
        <v>0</v>
      </c>
    </row>
    <row r="19" spans="1:8" x14ac:dyDescent="0.25">
      <c r="A19" s="35">
        <v>15</v>
      </c>
      <c r="B19" s="52" t="s">
        <v>20</v>
      </c>
      <c r="C19" s="52"/>
      <c r="D19" s="52"/>
      <c r="E19" s="52"/>
      <c r="F19" s="52"/>
      <c r="G19" s="35" t="s">
        <v>9</v>
      </c>
      <c r="H19" s="6">
        <v>900</v>
      </c>
    </row>
    <row r="20" spans="1:8" x14ac:dyDescent="0.25">
      <c r="A20" s="35">
        <v>16</v>
      </c>
      <c r="B20" s="52" t="s">
        <v>21</v>
      </c>
      <c r="C20" s="52"/>
      <c r="D20" s="52"/>
      <c r="E20" s="52"/>
      <c r="F20" s="52"/>
      <c r="G20" s="35" t="s">
        <v>9</v>
      </c>
      <c r="H20" s="6">
        <v>0</v>
      </c>
    </row>
    <row r="21" spans="1:8" x14ac:dyDescent="0.25">
      <c r="A21" s="35">
        <v>17</v>
      </c>
      <c r="B21" s="52" t="s">
        <v>22</v>
      </c>
      <c r="C21" s="52"/>
      <c r="D21" s="52"/>
      <c r="E21" s="52"/>
      <c r="F21" s="52"/>
      <c r="G21" s="35" t="s">
        <v>9</v>
      </c>
      <c r="H21" s="6">
        <v>72495.820000000007</v>
      </c>
    </row>
    <row r="22" spans="1:8" x14ac:dyDescent="0.25">
      <c r="A22" s="35">
        <v>18</v>
      </c>
      <c r="B22" s="52" t="s">
        <v>23</v>
      </c>
      <c r="C22" s="52"/>
      <c r="D22" s="52"/>
      <c r="E22" s="52"/>
      <c r="F22" s="52"/>
      <c r="G22" s="35" t="s">
        <v>9</v>
      </c>
      <c r="H22" s="6">
        <v>6392.91</v>
      </c>
    </row>
    <row r="23" spans="1:8" x14ac:dyDescent="0.25">
      <c r="A23" s="35">
        <v>19</v>
      </c>
      <c r="B23" s="52" t="s">
        <v>24</v>
      </c>
      <c r="C23" s="52"/>
      <c r="D23" s="52"/>
      <c r="E23" s="52"/>
      <c r="F23" s="52"/>
      <c r="G23" s="35" t="s">
        <v>9</v>
      </c>
      <c r="H23" s="6">
        <v>25936.77</v>
      </c>
    </row>
    <row r="24" spans="1:8" x14ac:dyDescent="0.25">
      <c r="A24" s="35">
        <v>20</v>
      </c>
      <c r="B24" s="52" t="s">
        <v>25</v>
      </c>
      <c r="C24" s="52"/>
      <c r="D24" s="52"/>
      <c r="E24" s="52"/>
      <c r="F24" s="52"/>
      <c r="G24" s="35" t="s">
        <v>9</v>
      </c>
      <c r="H24" s="6">
        <v>32329.68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15.75" customHeight="1" x14ac:dyDescent="0.25">
      <c r="A27" s="16" t="s">
        <v>38</v>
      </c>
      <c r="B27" s="40" t="s">
        <v>47</v>
      </c>
      <c r="C27" s="40"/>
      <c r="D27" s="17">
        <v>5806.45</v>
      </c>
      <c r="E27" s="41" t="s">
        <v>39</v>
      </c>
      <c r="F27" s="41"/>
      <c r="G27" s="8" t="s">
        <v>40</v>
      </c>
      <c r="H27" s="18">
        <f>D27/$G$1/12</f>
        <v>8.4334785766158313E-2</v>
      </c>
    </row>
    <row r="28" spans="1:8" ht="29.25" customHeight="1" x14ac:dyDescent="0.25">
      <c r="A28" s="16" t="s">
        <v>41</v>
      </c>
      <c r="B28" s="40" t="s">
        <v>226</v>
      </c>
      <c r="C28" s="40"/>
      <c r="D28" s="17">
        <f>3578.62+4657.04+7894.57+5894.64</f>
        <v>22024.87</v>
      </c>
      <c r="E28" s="41" t="s">
        <v>39</v>
      </c>
      <c r="F28" s="41"/>
      <c r="G28" s="8" t="s">
        <v>40</v>
      </c>
      <c r="H28" s="18">
        <f t="shared" ref="H28:H30" si="0">D28/$G$1/12</f>
        <v>0.3198964415395788</v>
      </c>
    </row>
    <row r="29" spans="1:8" ht="15" customHeight="1" x14ac:dyDescent="0.25">
      <c r="A29" s="16" t="s">
        <v>42</v>
      </c>
      <c r="B29" s="58" t="s">
        <v>227</v>
      </c>
      <c r="C29" s="59"/>
      <c r="D29" s="17">
        <v>10123.99</v>
      </c>
      <c r="E29" s="60"/>
      <c r="F29" s="61"/>
      <c r="G29" s="8" t="s">
        <v>40</v>
      </c>
      <c r="H29" s="18">
        <f t="shared" si="0"/>
        <v>0.14704415395787945</v>
      </c>
    </row>
    <row r="30" spans="1:8" ht="15" customHeight="1" x14ac:dyDescent="0.25">
      <c r="A30" s="16" t="s">
        <v>46</v>
      </c>
      <c r="B30" s="40" t="s">
        <v>228</v>
      </c>
      <c r="C30" s="40"/>
      <c r="D30" s="17">
        <v>520</v>
      </c>
      <c r="E30" s="41"/>
      <c r="F30" s="41"/>
      <c r="G30" s="15" t="s">
        <v>40</v>
      </c>
      <c r="H30" s="18">
        <f t="shared" si="0"/>
        <v>7.552650689905592E-3</v>
      </c>
    </row>
    <row r="31" spans="1:8" x14ac:dyDescent="0.25">
      <c r="A31" s="45" t="s">
        <v>67</v>
      </c>
      <c r="B31" s="45"/>
      <c r="C31" s="45"/>
      <c r="D31" s="45"/>
      <c r="E31" s="45"/>
      <c r="F31" s="45"/>
      <c r="G31" s="45"/>
      <c r="H31" s="45"/>
    </row>
    <row r="32" spans="1:8" x14ac:dyDescent="0.25">
      <c r="A32" s="12" t="s">
        <v>70</v>
      </c>
      <c r="B32" s="42" t="s">
        <v>68</v>
      </c>
      <c r="C32" s="43"/>
      <c r="D32" s="43"/>
      <c r="E32" s="43"/>
      <c r="F32" s="44"/>
      <c r="G32" s="15" t="s">
        <v>69</v>
      </c>
      <c r="H32" s="6">
        <f>D32/2734.06</f>
        <v>0</v>
      </c>
    </row>
    <row r="33" spans="1:8" x14ac:dyDescent="0.25">
      <c r="A33" s="12" t="s">
        <v>71</v>
      </c>
      <c r="B33" s="42" t="s">
        <v>72</v>
      </c>
      <c r="C33" s="43"/>
      <c r="D33" s="43"/>
      <c r="E33" s="43"/>
      <c r="F33" s="44"/>
      <c r="G33" s="15" t="s">
        <v>69</v>
      </c>
      <c r="H33" s="6">
        <f>D33/2734.06</f>
        <v>0</v>
      </c>
    </row>
    <row r="34" spans="1:8" x14ac:dyDescent="0.25">
      <c r="A34" s="12" t="s">
        <v>73</v>
      </c>
      <c r="B34" s="42" t="s">
        <v>74</v>
      </c>
      <c r="C34" s="43"/>
      <c r="D34" s="43"/>
      <c r="E34" s="43"/>
      <c r="F34" s="44"/>
      <c r="G34" s="15" t="s">
        <v>69</v>
      </c>
      <c r="H34" s="6">
        <f>D34/2734.06</f>
        <v>0</v>
      </c>
    </row>
    <row r="35" spans="1:8" x14ac:dyDescent="0.25">
      <c r="A35" s="12" t="s">
        <v>75</v>
      </c>
      <c r="B35" s="42" t="s">
        <v>76</v>
      </c>
      <c r="C35" s="43"/>
      <c r="D35" s="43"/>
      <c r="E35" s="43"/>
      <c r="F35" s="44"/>
      <c r="G35" s="15" t="s">
        <v>9</v>
      </c>
      <c r="H35" s="6">
        <f>D35/2734.06</f>
        <v>0</v>
      </c>
    </row>
    <row r="36" spans="1:8" x14ac:dyDescent="0.25">
      <c r="A36" s="45" t="s">
        <v>77</v>
      </c>
      <c r="B36" s="45"/>
      <c r="C36" s="45"/>
      <c r="D36" s="45"/>
      <c r="E36" s="45"/>
      <c r="F36" s="45"/>
      <c r="G36" s="45"/>
      <c r="H36" s="45"/>
    </row>
    <row r="37" spans="1:8" x14ac:dyDescent="0.25">
      <c r="A37" s="12" t="s">
        <v>78</v>
      </c>
      <c r="B37" s="42" t="s">
        <v>8</v>
      </c>
      <c r="C37" s="43"/>
      <c r="D37" s="43"/>
      <c r="E37" s="43"/>
      <c r="F37" s="44"/>
      <c r="G37" s="15" t="s">
        <v>9</v>
      </c>
      <c r="H37" s="6">
        <v>0</v>
      </c>
    </row>
    <row r="38" spans="1:8" x14ac:dyDescent="0.25">
      <c r="A38" s="12" t="s">
        <v>79</v>
      </c>
      <c r="B38" s="42" t="s">
        <v>10</v>
      </c>
      <c r="C38" s="43"/>
      <c r="D38" s="43"/>
      <c r="E38" s="43"/>
      <c r="F38" s="44"/>
      <c r="G38" s="15" t="s">
        <v>9</v>
      </c>
      <c r="H38" s="6">
        <v>0</v>
      </c>
    </row>
    <row r="39" spans="1:8" x14ac:dyDescent="0.25">
      <c r="A39" s="12" t="s">
        <v>80</v>
      </c>
      <c r="B39" s="42" t="s">
        <v>11</v>
      </c>
      <c r="C39" s="43"/>
      <c r="D39" s="43"/>
      <c r="E39" s="43"/>
      <c r="F39" s="44"/>
      <c r="G39" s="15" t="s">
        <v>9</v>
      </c>
      <c r="H39" s="6">
        <v>0</v>
      </c>
    </row>
    <row r="40" spans="1:8" x14ac:dyDescent="0.25">
      <c r="A40" s="12" t="s">
        <v>81</v>
      </c>
      <c r="B40" s="42" t="s">
        <v>23</v>
      </c>
      <c r="C40" s="43"/>
      <c r="D40" s="43"/>
      <c r="E40" s="43"/>
      <c r="F40" s="44"/>
      <c r="G40" s="15" t="s">
        <v>9</v>
      </c>
      <c r="H40" s="6">
        <v>234860.79999999999</v>
      </c>
    </row>
    <row r="41" spans="1:8" x14ac:dyDescent="0.25">
      <c r="A41" s="12" t="s">
        <v>82</v>
      </c>
      <c r="B41" s="42" t="s">
        <v>24</v>
      </c>
      <c r="C41" s="43"/>
      <c r="D41" s="43"/>
      <c r="E41" s="43"/>
      <c r="F41" s="44"/>
      <c r="G41" s="15" t="s">
        <v>9</v>
      </c>
      <c r="H41" s="6">
        <v>-88099.89</v>
      </c>
    </row>
    <row r="42" spans="1:8" x14ac:dyDescent="0.25">
      <c r="A42" s="12" t="s">
        <v>83</v>
      </c>
      <c r="B42" s="42" t="s">
        <v>25</v>
      </c>
      <c r="C42" s="43"/>
      <c r="D42" s="43"/>
      <c r="E42" s="43"/>
      <c r="F42" s="44"/>
      <c r="G42" s="15" t="s">
        <v>9</v>
      </c>
      <c r="H42" s="6">
        <v>146760.91</v>
      </c>
    </row>
    <row r="43" spans="1:8" x14ac:dyDescent="0.25">
      <c r="A43" s="45" t="s">
        <v>84</v>
      </c>
      <c r="B43" s="45"/>
      <c r="C43" s="45"/>
      <c r="D43" s="45"/>
      <c r="E43" s="45"/>
      <c r="F43" s="45"/>
      <c r="G43" s="45"/>
      <c r="H43" s="45"/>
    </row>
    <row r="44" spans="1:8" ht="33.75" customHeight="1" x14ac:dyDescent="0.25">
      <c r="A44" s="33">
        <v>32</v>
      </c>
      <c r="B44" s="46" t="s">
        <v>85</v>
      </c>
      <c r="C44" s="46"/>
      <c r="D44" s="33" t="s">
        <v>32</v>
      </c>
      <c r="E44" s="33" t="s">
        <v>86</v>
      </c>
      <c r="F44" s="33" t="s">
        <v>87</v>
      </c>
      <c r="G44" s="33" t="s">
        <v>88</v>
      </c>
      <c r="H44" s="33" t="s">
        <v>89</v>
      </c>
    </row>
    <row r="45" spans="1:8" x14ac:dyDescent="0.25">
      <c r="A45" s="35">
        <v>33</v>
      </c>
      <c r="B45" s="47" t="s">
        <v>32</v>
      </c>
      <c r="C45" s="47"/>
      <c r="D45" s="35" t="s">
        <v>90</v>
      </c>
      <c r="E45" s="35" t="s">
        <v>91</v>
      </c>
      <c r="F45" s="35" t="s">
        <v>92</v>
      </c>
      <c r="G45" s="35" t="s">
        <v>92</v>
      </c>
      <c r="H45" s="35" t="s">
        <v>92</v>
      </c>
    </row>
    <row r="46" spans="1:8" x14ac:dyDescent="0.25">
      <c r="A46" s="35">
        <v>34</v>
      </c>
      <c r="B46" s="47" t="s">
        <v>94</v>
      </c>
      <c r="C46" s="47"/>
      <c r="D46" s="35" t="s">
        <v>93</v>
      </c>
      <c r="E46" s="13">
        <v>0</v>
      </c>
      <c r="F46" s="13">
        <v>0</v>
      </c>
      <c r="G46" s="13">
        <v>9</v>
      </c>
      <c r="H46" s="13">
        <v>9</v>
      </c>
    </row>
    <row r="47" spans="1:8" x14ac:dyDescent="0.25">
      <c r="A47" s="35">
        <v>35</v>
      </c>
      <c r="B47" s="47" t="s">
        <v>95</v>
      </c>
      <c r="C47" s="47"/>
      <c r="D47" s="35" t="s">
        <v>9</v>
      </c>
      <c r="E47" s="13">
        <v>142887.88</v>
      </c>
      <c r="F47" s="13">
        <v>191.96</v>
      </c>
      <c r="G47" s="13">
        <v>383.9</v>
      </c>
      <c r="H47" s="13">
        <v>191.96</v>
      </c>
    </row>
    <row r="48" spans="1:8" x14ac:dyDescent="0.25">
      <c r="A48" s="35">
        <v>36</v>
      </c>
      <c r="B48" s="47" t="s">
        <v>96</v>
      </c>
      <c r="C48" s="47"/>
      <c r="D48" s="35" t="s">
        <v>9</v>
      </c>
      <c r="E48" s="13">
        <v>231208</v>
      </c>
      <c r="F48" s="13">
        <v>7425.12</v>
      </c>
      <c r="G48" s="13">
        <v>479.03</v>
      </c>
      <c r="H48" s="13">
        <v>389.5</v>
      </c>
    </row>
    <row r="49" spans="1:8" x14ac:dyDescent="0.25">
      <c r="A49" s="35">
        <v>37</v>
      </c>
      <c r="B49" s="47" t="s">
        <v>97</v>
      </c>
      <c r="C49" s="47"/>
      <c r="D49" s="35" t="s">
        <v>9</v>
      </c>
      <c r="E49" s="13">
        <v>-88320.12</v>
      </c>
      <c r="F49" s="13">
        <v>-7233.16</v>
      </c>
      <c r="G49" s="13">
        <v>-95.13</v>
      </c>
      <c r="H49" s="13">
        <v>-197.54</v>
      </c>
    </row>
    <row r="50" spans="1:8" ht="48" customHeight="1" x14ac:dyDescent="0.25">
      <c r="A50" s="34">
        <v>38</v>
      </c>
      <c r="B50" s="46" t="s">
        <v>98</v>
      </c>
      <c r="C50" s="46"/>
      <c r="D50" s="34" t="s">
        <v>9</v>
      </c>
      <c r="E50" s="17">
        <v>0</v>
      </c>
      <c r="F50" s="17">
        <v>0</v>
      </c>
      <c r="G50" s="17">
        <v>0</v>
      </c>
      <c r="H50" s="17">
        <v>0</v>
      </c>
    </row>
    <row r="51" spans="1:8" ht="48" customHeight="1" x14ac:dyDescent="0.25">
      <c r="A51" s="34">
        <v>39</v>
      </c>
      <c r="B51" s="46" t="s">
        <v>99</v>
      </c>
      <c r="C51" s="46"/>
      <c r="D51" s="34" t="s">
        <v>9</v>
      </c>
      <c r="E51" s="17">
        <v>231208</v>
      </c>
      <c r="F51" s="17">
        <v>7425.12</v>
      </c>
      <c r="G51" s="17">
        <v>479.03</v>
      </c>
      <c r="H51" s="17">
        <v>389.5</v>
      </c>
    </row>
    <row r="52" spans="1:8" ht="48" customHeight="1" x14ac:dyDescent="0.25">
      <c r="A52" s="34">
        <v>40</v>
      </c>
      <c r="B52" s="46" t="s">
        <v>100</v>
      </c>
      <c r="C52" s="46"/>
      <c r="D52" s="34" t="s">
        <v>9</v>
      </c>
      <c r="E52" s="17">
        <v>0</v>
      </c>
      <c r="F52" s="17">
        <v>0</v>
      </c>
      <c r="G52" s="17">
        <v>0</v>
      </c>
      <c r="H52" s="17">
        <v>0</v>
      </c>
    </row>
    <row r="53" spans="1:8" ht="48" customHeight="1" x14ac:dyDescent="0.25">
      <c r="A53" s="34">
        <v>41</v>
      </c>
      <c r="B53" s="46" t="s">
        <v>101</v>
      </c>
      <c r="C53" s="46"/>
      <c r="D53" s="34" t="s">
        <v>9</v>
      </c>
      <c r="E53" s="17">
        <v>0</v>
      </c>
      <c r="F53" s="17">
        <v>0</v>
      </c>
      <c r="G53" s="17">
        <v>0</v>
      </c>
      <c r="H53" s="17">
        <v>0</v>
      </c>
    </row>
    <row r="54" spans="1:8" x14ac:dyDescent="0.25">
      <c r="A54" s="45" t="s">
        <v>102</v>
      </c>
      <c r="B54" s="45"/>
      <c r="C54" s="45"/>
      <c r="D54" s="45"/>
      <c r="E54" s="45"/>
      <c r="F54" s="45"/>
      <c r="G54" s="45"/>
      <c r="H54" s="45"/>
    </row>
    <row r="55" spans="1:8" x14ac:dyDescent="0.25">
      <c r="A55" s="12" t="s">
        <v>103</v>
      </c>
      <c r="B55" s="42" t="s">
        <v>68</v>
      </c>
      <c r="C55" s="43"/>
      <c r="D55" s="43"/>
      <c r="E55" s="43"/>
      <c r="F55" s="44"/>
      <c r="G55" s="15" t="s">
        <v>69</v>
      </c>
      <c r="H55" s="6">
        <f>D55/2734.06</f>
        <v>0</v>
      </c>
    </row>
    <row r="56" spans="1:8" x14ac:dyDescent="0.25">
      <c r="A56" s="12" t="s">
        <v>104</v>
      </c>
      <c r="B56" s="42" t="s">
        <v>72</v>
      </c>
      <c r="C56" s="43"/>
      <c r="D56" s="43"/>
      <c r="E56" s="43"/>
      <c r="F56" s="44"/>
      <c r="G56" s="15" t="s">
        <v>69</v>
      </c>
      <c r="H56" s="6">
        <f>D56/2734.06</f>
        <v>0</v>
      </c>
    </row>
    <row r="57" spans="1:8" x14ac:dyDescent="0.25">
      <c r="A57" s="12" t="s">
        <v>105</v>
      </c>
      <c r="B57" s="42" t="s">
        <v>74</v>
      </c>
      <c r="C57" s="43"/>
      <c r="D57" s="43"/>
      <c r="E57" s="43"/>
      <c r="F57" s="44"/>
      <c r="G57" s="15" t="s">
        <v>69</v>
      </c>
      <c r="H57" s="6">
        <f>D57/2734.06</f>
        <v>0</v>
      </c>
    </row>
    <row r="58" spans="1:8" x14ac:dyDescent="0.25">
      <c r="A58" s="12" t="s">
        <v>106</v>
      </c>
      <c r="B58" s="42" t="s">
        <v>76</v>
      </c>
      <c r="C58" s="43"/>
      <c r="D58" s="43"/>
      <c r="E58" s="43"/>
      <c r="F58" s="44"/>
      <c r="G58" s="15" t="s">
        <v>9</v>
      </c>
      <c r="H58" s="6">
        <f>D58/2734.06</f>
        <v>0</v>
      </c>
    </row>
    <row r="59" spans="1:8" x14ac:dyDescent="0.25">
      <c r="A59" s="45" t="s">
        <v>107</v>
      </c>
      <c r="B59" s="45"/>
      <c r="C59" s="45"/>
      <c r="D59" s="45"/>
      <c r="E59" s="45"/>
      <c r="F59" s="45"/>
      <c r="G59" s="45"/>
      <c r="H59" s="45"/>
    </row>
    <row r="60" spans="1:8" x14ac:dyDescent="0.25">
      <c r="A60" s="12" t="s">
        <v>108</v>
      </c>
      <c r="B60" s="42" t="s">
        <v>111</v>
      </c>
      <c r="C60" s="43"/>
      <c r="D60" s="43"/>
      <c r="E60" s="43"/>
      <c r="F60" s="44"/>
      <c r="G60" s="15" t="s">
        <v>69</v>
      </c>
      <c r="H60" s="6">
        <f>D60/2734.06</f>
        <v>0</v>
      </c>
    </row>
    <row r="61" spans="1:8" x14ac:dyDescent="0.25">
      <c r="A61" s="12" t="s">
        <v>109</v>
      </c>
      <c r="B61" s="42" t="s">
        <v>112</v>
      </c>
      <c r="C61" s="43"/>
      <c r="D61" s="43"/>
      <c r="E61" s="43"/>
      <c r="F61" s="44"/>
      <c r="G61" s="15" t="s">
        <v>69</v>
      </c>
      <c r="H61" s="6">
        <f>D61/2734.06</f>
        <v>0</v>
      </c>
    </row>
    <row r="62" spans="1:8" x14ac:dyDescent="0.25">
      <c r="A62" s="12" t="s">
        <v>110</v>
      </c>
      <c r="B62" s="42" t="s">
        <v>113</v>
      </c>
      <c r="C62" s="43"/>
      <c r="D62" s="43"/>
      <c r="E62" s="43"/>
      <c r="F62" s="44"/>
      <c r="G62" s="15" t="s">
        <v>9</v>
      </c>
      <c r="H62" s="6">
        <f>D62/2734.06</f>
        <v>0</v>
      </c>
    </row>
    <row r="64" spans="1:8" ht="58.5" customHeight="1" x14ac:dyDescent="0.25">
      <c r="A64" s="39" t="s">
        <v>114</v>
      </c>
      <c r="B64" s="39"/>
      <c r="C64" s="39"/>
      <c r="D64" s="39"/>
      <c r="E64" s="39"/>
      <c r="F64" s="39"/>
      <c r="G64" s="39"/>
      <c r="H64" s="39"/>
    </row>
  </sheetData>
  <mergeCells count="67">
    <mergeCell ref="A64:H64"/>
    <mergeCell ref="B57:F57"/>
    <mergeCell ref="B58:F58"/>
    <mergeCell ref="A59:H59"/>
    <mergeCell ref="B60:F60"/>
    <mergeCell ref="B61:F61"/>
    <mergeCell ref="B62:F62"/>
    <mergeCell ref="B51:C51"/>
    <mergeCell ref="B52:C52"/>
    <mergeCell ref="B53:C53"/>
    <mergeCell ref="A54:H54"/>
    <mergeCell ref="B55:F55"/>
    <mergeCell ref="B56:F56"/>
    <mergeCell ref="B45:C45"/>
    <mergeCell ref="B46:C46"/>
    <mergeCell ref="B47:C47"/>
    <mergeCell ref="B48:C48"/>
    <mergeCell ref="B49:C49"/>
    <mergeCell ref="B50:C50"/>
    <mergeCell ref="B39:F39"/>
    <mergeCell ref="B40:F40"/>
    <mergeCell ref="B41:F41"/>
    <mergeCell ref="B42:F42"/>
    <mergeCell ref="A43:H43"/>
    <mergeCell ref="B44:C44"/>
    <mergeCell ref="B33:F33"/>
    <mergeCell ref="B34:F34"/>
    <mergeCell ref="B35:F35"/>
    <mergeCell ref="A36:H36"/>
    <mergeCell ref="B37:F37"/>
    <mergeCell ref="B38:F38"/>
    <mergeCell ref="B29:C29"/>
    <mergeCell ref="E29:F29"/>
    <mergeCell ref="B30:C30"/>
    <mergeCell ref="E30:F30"/>
    <mergeCell ref="A31:H31"/>
    <mergeCell ref="B32:F32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H64"/>
  <sheetViews>
    <sheetView workbookViewId="0">
      <selection activeCell="A54" sqref="A54:H54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230</v>
      </c>
      <c r="F1" t="s">
        <v>129</v>
      </c>
      <c r="G1">
        <v>2769.9</v>
      </c>
    </row>
    <row r="3" spans="1:8" x14ac:dyDescent="0.25">
      <c r="A3" s="32" t="s">
        <v>0</v>
      </c>
      <c r="B3" s="55" t="s">
        <v>1</v>
      </c>
      <c r="C3" s="56"/>
      <c r="D3" s="56"/>
      <c r="E3" s="56"/>
      <c r="F3" s="57"/>
      <c r="G3" s="32" t="s">
        <v>2</v>
      </c>
      <c r="H3" s="32" t="s">
        <v>3</v>
      </c>
    </row>
    <row r="4" spans="1:8" x14ac:dyDescent="0.25">
      <c r="A4" s="35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35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35">
        <v>3</v>
      </c>
      <c r="B6" s="47" t="s">
        <v>6</v>
      </c>
      <c r="C6" s="47"/>
      <c r="D6" s="47"/>
      <c r="E6" s="47"/>
      <c r="F6" s="47"/>
      <c r="G6" s="47"/>
      <c r="H6" s="3">
        <v>42036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35">
        <v>4</v>
      </c>
      <c r="B8" s="47" t="s">
        <v>8</v>
      </c>
      <c r="C8" s="47"/>
      <c r="D8" s="47"/>
      <c r="E8" s="47"/>
      <c r="F8" s="47"/>
      <c r="G8" s="35" t="s">
        <v>9</v>
      </c>
      <c r="H8" s="5">
        <v>0</v>
      </c>
    </row>
    <row r="9" spans="1:8" x14ac:dyDescent="0.25">
      <c r="A9" s="35">
        <v>5</v>
      </c>
      <c r="B9" s="47" t="s">
        <v>10</v>
      </c>
      <c r="C9" s="47"/>
      <c r="D9" s="47"/>
      <c r="E9" s="47"/>
      <c r="F9" s="47"/>
      <c r="G9" s="35" t="s">
        <v>9</v>
      </c>
      <c r="H9" s="5">
        <v>61522.5</v>
      </c>
    </row>
    <row r="10" spans="1:8" x14ac:dyDescent="0.25">
      <c r="A10" s="35">
        <v>6</v>
      </c>
      <c r="B10" s="47" t="s">
        <v>11</v>
      </c>
      <c r="C10" s="47"/>
      <c r="D10" s="47"/>
      <c r="E10" s="47"/>
      <c r="F10" s="47"/>
      <c r="G10" s="35" t="s">
        <v>9</v>
      </c>
      <c r="H10" s="5">
        <v>61522.5</v>
      </c>
    </row>
    <row r="11" spans="1:8" x14ac:dyDescent="0.25">
      <c r="A11" s="35">
        <v>7</v>
      </c>
      <c r="B11" s="47" t="s">
        <v>12</v>
      </c>
      <c r="C11" s="47"/>
      <c r="D11" s="47"/>
      <c r="E11" s="47"/>
      <c r="F11" s="47"/>
      <c r="G11" s="35" t="s">
        <v>9</v>
      </c>
      <c r="H11" s="6">
        <v>69552.990000000005</v>
      </c>
    </row>
    <row r="12" spans="1:8" x14ac:dyDescent="0.25">
      <c r="A12" s="35">
        <v>8</v>
      </c>
      <c r="B12" s="52" t="s">
        <v>13</v>
      </c>
      <c r="C12" s="52"/>
      <c r="D12" s="52"/>
      <c r="E12" s="52"/>
      <c r="F12" s="52"/>
      <c r="G12" s="35" t="s">
        <v>9</v>
      </c>
      <c r="H12" s="6">
        <v>69552.990000000005</v>
      </c>
    </row>
    <row r="13" spans="1:8" x14ac:dyDescent="0.25">
      <c r="A13" s="35">
        <v>9</v>
      </c>
      <c r="B13" s="52" t="s">
        <v>14</v>
      </c>
      <c r="C13" s="52"/>
      <c r="D13" s="52"/>
      <c r="E13" s="52"/>
      <c r="F13" s="52"/>
      <c r="G13" s="35" t="s">
        <v>9</v>
      </c>
      <c r="H13" s="6">
        <v>0</v>
      </c>
    </row>
    <row r="14" spans="1:8" x14ac:dyDescent="0.25">
      <c r="A14" s="35">
        <v>10</v>
      </c>
      <c r="B14" s="52" t="s">
        <v>15</v>
      </c>
      <c r="C14" s="52"/>
      <c r="D14" s="52"/>
      <c r="E14" s="52"/>
      <c r="F14" s="52"/>
      <c r="G14" s="35" t="s">
        <v>9</v>
      </c>
      <c r="H14" s="6">
        <v>0</v>
      </c>
    </row>
    <row r="15" spans="1:8" x14ac:dyDescent="0.25">
      <c r="A15" s="35">
        <v>11</v>
      </c>
      <c r="B15" s="52" t="s">
        <v>16</v>
      </c>
      <c r="C15" s="52"/>
      <c r="D15" s="52"/>
      <c r="E15" s="52"/>
      <c r="F15" s="52"/>
      <c r="G15" s="35" t="s">
        <v>9</v>
      </c>
      <c r="H15" s="6">
        <v>115045.91</v>
      </c>
    </row>
    <row r="16" spans="1:8" x14ac:dyDescent="0.25">
      <c r="A16" s="35">
        <v>12</v>
      </c>
      <c r="B16" s="52" t="s">
        <v>17</v>
      </c>
      <c r="C16" s="52"/>
      <c r="D16" s="52"/>
      <c r="E16" s="52"/>
      <c r="F16" s="52"/>
      <c r="G16" s="35" t="s">
        <v>9</v>
      </c>
      <c r="H16" s="6">
        <v>114145.91</v>
      </c>
    </row>
    <row r="17" spans="1:8" x14ac:dyDescent="0.25">
      <c r="A17" s="35">
        <v>13</v>
      </c>
      <c r="B17" s="52" t="s">
        <v>18</v>
      </c>
      <c r="C17" s="52"/>
      <c r="D17" s="52"/>
      <c r="E17" s="52"/>
      <c r="F17" s="52"/>
      <c r="G17" s="35" t="s">
        <v>9</v>
      </c>
      <c r="H17" s="6">
        <v>0</v>
      </c>
    </row>
    <row r="18" spans="1:8" x14ac:dyDescent="0.25">
      <c r="A18" s="35">
        <v>14</v>
      </c>
      <c r="B18" s="52" t="s">
        <v>19</v>
      </c>
      <c r="C18" s="52"/>
      <c r="D18" s="52"/>
      <c r="E18" s="52"/>
      <c r="F18" s="52"/>
      <c r="G18" s="35" t="s">
        <v>9</v>
      </c>
      <c r="H18" s="6">
        <v>0</v>
      </c>
    </row>
    <row r="19" spans="1:8" x14ac:dyDescent="0.25">
      <c r="A19" s="35">
        <v>15</v>
      </c>
      <c r="B19" s="52" t="s">
        <v>20</v>
      </c>
      <c r="C19" s="52"/>
      <c r="D19" s="52"/>
      <c r="E19" s="52"/>
      <c r="F19" s="52"/>
      <c r="G19" s="35" t="s">
        <v>9</v>
      </c>
      <c r="H19" s="6">
        <v>900</v>
      </c>
    </row>
    <row r="20" spans="1:8" x14ac:dyDescent="0.25">
      <c r="A20" s="35">
        <v>16</v>
      </c>
      <c r="B20" s="52" t="s">
        <v>21</v>
      </c>
      <c r="C20" s="52"/>
      <c r="D20" s="52"/>
      <c r="E20" s="52"/>
      <c r="F20" s="52"/>
      <c r="G20" s="35" t="s">
        <v>9</v>
      </c>
      <c r="H20" s="6">
        <v>0</v>
      </c>
    </row>
    <row r="21" spans="1:8" x14ac:dyDescent="0.25">
      <c r="A21" s="35">
        <v>17</v>
      </c>
      <c r="B21" s="52" t="s">
        <v>22</v>
      </c>
      <c r="C21" s="52"/>
      <c r="D21" s="52"/>
      <c r="E21" s="52"/>
      <c r="F21" s="52"/>
      <c r="G21" s="35" t="s">
        <v>9</v>
      </c>
      <c r="H21" s="6">
        <v>53523.41</v>
      </c>
    </row>
    <row r="22" spans="1:8" x14ac:dyDescent="0.25">
      <c r="A22" s="35">
        <v>18</v>
      </c>
      <c r="B22" s="52" t="s">
        <v>23</v>
      </c>
      <c r="C22" s="52"/>
      <c r="D22" s="52"/>
      <c r="E22" s="52"/>
      <c r="F22" s="52"/>
      <c r="G22" s="35" t="s">
        <v>9</v>
      </c>
      <c r="H22" s="6">
        <v>260.89</v>
      </c>
    </row>
    <row r="23" spans="1:8" x14ac:dyDescent="0.25">
      <c r="A23" s="35">
        <v>19</v>
      </c>
      <c r="B23" s="52" t="s">
        <v>24</v>
      </c>
      <c r="C23" s="52"/>
      <c r="D23" s="52"/>
      <c r="E23" s="52"/>
      <c r="F23" s="52"/>
      <c r="G23" s="35" t="s">
        <v>9</v>
      </c>
      <c r="H23" s="6">
        <v>16029.58</v>
      </c>
    </row>
    <row r="24" spans="1:8" x14ac:dyDescent="0.25">
      <c r="A24" s="35">
        <v>20</v>
      </c>
      <c r="B24" s="52" t="s">
        <v>25</v>
      </c>
      <c r="C24" s="52"/>
      <c r="D24" s="52"/>
      <c r="E24" s="52"/>
      <c r="F24" s="52"/>
      <c r="G24" s="35" t="s">
        <v>9</v>
      </c>
      <c r="H24" s="6">
        <v>16290.47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15.75" customHeight="1" x14ac:dyDescent="0.25">
      <c r="A27" s="16" t="s">
        <v>38</v>
      </c>
      <c r="B27" s="40" t="s">
        <v>47</v>
      </c>
      <c r="C27" s="40"/>
      <c r="D27" s="17">
        <v>7548.39</v>
      </c>
      <c r="E27" s="41" t="s">
        <v>39</v>
      </c>
      <c r="F27" s="41"/>
      <c r="G27" s="8" t="s">
        <v>40</v>
      </c>
      <c r="H27" s="18">
        <f>D27/$G$1/12</f>
        <v>0.22709574352864725</v>
      </c>
    </row>
    <row r="28" spans="1:8" ht="29.25" customHeight="1" x14ac:dyDescent="0.25">
      <c r="A28" s="16" t="s">
        <v>41</v>
      </c>
      <c r="B28" s="40" t="s">
        <v>226</v>
      </c>
      <c r="C28" s="40"/>
      <c r="D28" s="17">
        <f>1723.57+2242.96+5655.43+4005.36</f>
        <v>13627.32</v>
      </c>
      <c r="E28" s="41" t="s">
        <v>39</v>
      </c>
      <c r="F28" s="41"/>
      <c r="G28" s="8" t="s">
        <v>40</v>
      </c>
      <c r="H28" s="18">
        <f t="shared" ref="H28:H30" si="0">D28/$G$1/12</f>
        <v>0.40998230983067979</v>
      </c>
    </row>
    <row r="29" spans="1:8" ht="15" customHeight="1" x14ac:dyDescent="0.25">
      <c r="A29" s="16" t="s">
        <v>42</v>
      </c>
      <c r="B29" s="58" t="s">
        <v>227</v>
      </c>
      <c r="C29" s="59"/>
      <c r="D29" s="17">
        <v>4876.01</v>
      </c>
      <c r="E29" s="60"/>
      <c r="F29" s="61"/>
      <c r="G29" s="8" t="s">
        <v>40</v>
      </c>
      <c r="H29" s="18">
        <f t="shared" si="0"/>
        <v>0.14669633079413216</v>
      </c>
    </row>
    <row r="30" spans="1:8" ht="15" customHeight="1" x14ac:dyDescent="0.25">
      <c r="A30" s="16" t="s">
        <v>46</v>
      </c>
      <c r="B30" s="40" t="s">
        <v>228</v>
      </c>
      <c r="C30" s="40"/>
      <c r="D30" s="17">
        <v>520</v>
      </c>
      <c r="E30" s="41"/>
      <c r="F30" s="41"/>
      <c r="G30" s="15" t="s">
        <v>40</v>
      </c>
      <c r="H30" s="18">
        <f t="shared" si="0"/>
        <v>1.5644367426020194E-2</v>
      </c>
    </row>
    <row r="31" spans="1:8" x14ac:dyDescent="0.25">
      <c r="A31" s="45" t="s">
        <v>67</v>
      </c>
      <c r="B31" s="45"/>
      <c r="C31" s="45"/>
      <c r="D31" s="45"/>
      <c r="E31" s="45"/>
      <c r="F31" s="45"/>
      <c r="G31" s="45"/>
      <c r="H31" s="45"/>
    </row>
    <row r="32" spans="1:8" x14ac:dyDescent="0.25">
      <c r="A32" s="12" t="s">
        <v>70</v>
      </c>
      <c r="B32" s="42" t="s">
        <v>68</v>
      </c>
      <c r="C32" s="43"/>
      <c r="D32" s="43"/>
      <c r="E32" s="43"/>
      <c r="F32" s="44"/>
      <c r="G32" s="15" t="s">
        <v>69</v>
      </c>
      <c r="H32" s="6">
        <f>D32/2734.06</f>
        <v>0</v>
      </c>
    </row>
    <row r="33" spans="1:8" x14ac:dyDescent="0.25">
      <c r="A33" s="12" t="s">
        <v>71</v>
      </c>
      <c r="B33" s="42" t="s">
        <v>72</v>
      </c>
      <c r="C33" s="43"/>
      <c r="D33" s="43"/>
      <c r="E33" s="43"/>
      <c r="F33" s="44"/>
      <c r="G33" s="15" t="s">
        <v>69</v>
      </c>
      <c r="H33" s="6">
        <f>D33/2734.06</f>
        <v>0</v>
      </c>
    </row>
    <row r="34" spans="1:8" x14ac:dyDescent="0.25">
      <c r="A34" s="12" t="s">
        <v>73</v>
      </c>
      <c r="B34" s="42" t="s">
        <v>74</v>
      </c>
      <c r="C34" s="43"/>
      <c r="D34" s="43"/>
      <c r="E34" s="43"/>
      <c r="F34" s="44"/>
      <c r="G34" s="15" t="s">
        <v>69</v>
      </c>
      <c r="H34" s="6">
        <f>D34/2734.06</f>
        <v>0</v>
      </c>
    </row>
    <row r="35" spans="1:8" x14ac:dyDescent="0.25">
      <c r="A35" s="12" t="s">
        <v>75</v>
      </c>
      <c r="B35" s="42" t="s">
        <v>76</v>
      </c>
      <c r="C35" s="43"/>
      <c r="D35" s="43"/>
      <c r="E35" s="43"/>
      <c r="F35" s="44"/>
      <c r="G35" s="15" t="s">
        <v>9</v>
      </c>
      <c r="H35" s="6">
        <f>D35/2734.06</f>
        <v>0</v>
      </c>
    </row>
    <row r="36" spans="1:8" x14ac:dyDescent="0.25">
      <c r="A36" s="45" t="s">
        <v>77</v>
      </c>
      <c r="B36" s="45"/>
      <c r="C36" s="45"/>
      <c r="D36" s="45"/>
      <c r="E36" s="45"/>
      <c r="F36" s="45"/>
      <c r="G36" s="45"/>
      <c r="H36" s="45"/>
    </row>
    <row r="37" spans="1:8" x14ac:dyDescent="0.25">
      <c r="A37" s="12" t="s">
        <v>78</v>
      </c>
      <c r="B37" s="42" t="s">
        <v>8</v>
      </c>
      <c r="C37" s="43"/>
      <c r="D37" s="43"/>
      <c r="E37" s="43"/>
      <c r="F37" s="44"/>
      <c r="G37" s="15" t="s">
        <v>9</v>
      </c>
      <c r="H37" s="6">
        <v>0</v>
      </c>
    </row>
    <row r="38" spans="1:8" x14ac:dyDescent="0.25">
      <c r="A38" s="12" t="s">
        <v>79</v>
      </c>
      <c r="B38" s="42" t="s">
        <v>10</v>
      </c>
      <c r="C38" s="43"/>
      <c r="D38" s="43"/>
      <c r="E38" s="43"/>
      <c r="F38" s="44"/>
      <c r="G38" s="15" t="s">
        <v>9</v>
      </c>
      <c r="H38" s="6">
        <v>68232.7</v>
      </c>
    </row>
    <row r="39" spans="1:8" x14ac:dyDescent="0.25">
      <c r="A39" s="12" t="s">
        <v>80</v>
      </c>
      <c r="B39" s="42" t="s">
        <v>11</v>
      </c>
      <c r="C39" s="43"/>
      <c r="D39" s="43"/>
      <c r="E39" s="43"/>
      <c r="F39" s="44"/>
      <c r="G39" s="15" t="s">
        <v>9</v>
      </c>
      <c r="H39" s="6">
        <v>68232.7</v>
      </c>
    </row>
    <row r="40" spans="1:8" x14ac:dyDescent="0.25">
      <c r="A40" s="12" t="s">
        <v>81</v>
      </c>
      <c r="B40" s="42" t="s">
        <v>23</v>
      </c>
      <c r="C40" s="43"/>
      <c r="D40" s="43"/>
      <c r="E40" s="43"/>
      <c r="F40" s="44"/>
      <c r="G40" s="15" t="s">
        <v>9</v>
      </c>
      <c r="H40" s="6">
        <v>102856.93</v>
      </c>
    </row>
    <row r="41" spans="1:8" x14ac:dyDescent="0.25">
      <c r="A41" s="12" t="s">
        <v>82</v>
      </c>
      <c r="B41" s="42" t="s">
        <v>24</v>
      </c>
      <c r="C41" s="43"/>
      <c r="D41" s="43"/>
      <c r="E41" s="43"/>
      <c r="F41" s="44"/>
      <c r="G41" s="15" t="s">
        <v>9</v>
      </c>
      <c r="H41" s="6">
        <v>-102856.93</v>
      </c>
    </row>
    <row r="42" spans="1:8" x14ac:dyDescent="0.25">
      <c r="A42" s="12" t="s">
        <v>83</v>
      </c>
      <c r="B42" s="42" t="s">
        <v>25</v>
      </c>
      <c r="C42" s="43"/>
      <c r="D42" s="43"/>
      <c r="E42" s="43"/>
      <c r="F42" s="44"/>
      <c r="G42" s="15" t="s">
        <v>9</v>
      </c>
      <c r="H42" s="6">
        <v>0</v>
      </c>
    </row>
    <row r="43" spans="1:8" x14ac:dyDescent="0.25">
      <c r="A43" s="45" t="s">
        <v>84</v>
      </c>
      <c r="B43" s="45"/>
      <c r="C43" s="45"/>
      <c r="D43" s="45"/>
      <c r="E43" s="45"/>
      <c r="F43" s="45"/>
      <c r="G43" s="45"/>
      <c r="H43" s="45"/>
    </row>
    <row r="44" spans="1:8" ht="33.75" customHeight="1" x14ac:dyDescent="0.25">
      <c r="A44" s="33">
        <v>32</v>
      </c>
      <c r="B44" s="46" t="s">
        <v>85</v>
      </c>
      <c r="C44" s="46"/>
      <c r="D44" s="33" t="s">
        <v>32</v>
      </c>
      <c r="E44" s="33" t="s">
        <v>86</v>
      </c>
      <c r="F44" s="33" t="s">
        <v>87</v>
      </c>
      <c r="G44" s="33" t="s">
        <v>88</v>
      </c>
      <c r="H44" s="33" t="s">
        <v>89</v>
      </c>
    </row>
    <row r="45" spans="1:8" x14ac:dyDescent="0.25">
      <c r="A45" s="35">
        <v>33</v>
      </c>
      <c r="B45" s="47" t="s">
        <v>32</v>
      </c>
      <c r="C45" s="47"/>
      <c r="D45" s="35" t="s">
        <v>90</v>
      </c>
      <c r="E45" s="35" t="s">
        <v>91</v>
      </c>
      <c r="F45" s="35" t="s">
        <v>92</v>
      </c>
      <c r="G45" s="35" t="s">
        <v>92</v>
      </c>
      <c r="H45" s="35" t="s">
        <v>92</v>
      </c>
    </row>
    <row r="46" spans="1:8" x14ac:dyDescent="0.25">
      <c r="A46" s="35">
        <v>34</v>
      </c>
      <c r="B46" s="47" t="s">
        <v>94</v>
      </c>
      <c r="C46" s="47"/>
      <c r="D46" s="35" t="s">
        <v>93</v>
      </c>
      <c r="E46" s="13">
        <v>-63.41</v>
      </c>
      <c r="F46" s="13">
        <v>0.24</v>
      </c>
      <c r="G46" s="13">
        <v>11.45</v>
      </c>
      <c r="H46" s="13">
        <v>11.89</v>
      </c>
    </row>
    <row r="47" spans="1:8" x14ac:dyDescent="0.25">
      <c r="A47" s="35">
        <v>35</v>
      </c>
      <c r="B47" s="47" t="s">
        <v>95</v>
      </c>
      <c r="C47" s="47"/>
      <c r="D47" s="35" t="s">
        <v>9</v>
      </c>
      <c r="E47" s="13">
        <v>65355.27</v>
      </c>
      <c r="F47" s="13">
        <v>1208.6600000000001</v>
      </c>
      <c r="G47" s="13">
        <v>2747.94</v>
      </c>
      <c r="H47" s="13">
        <v>1314.92</v>
      </c>
    </row>
    <row r="48" spans="1:8" x14ac:dyDescent="0.25">
      <c r="A48" s="35">
        <v>36</v>
      </c>
      <c r="B48" s="47" t="s">
        <v>96</v>
      </c>
      <c r="C48" s="47"/>
      <c r="D48" s="35" t="s">
        <v>9</v>
      </c>
      <c r="E48" s="13">
        <v>105368.46</v>
      </c>
      <c r="F48" s="13">
        <v>1892.59</v>
      </c>
      <c r="G48" s="13">
        <v>3074.87</v>
      </c>
      <c r="H48" s="13">
        <v>1669.96</v>
      </c>
    </row>
    <row r="49" spans="1:8" x14ac:dyDescent="0.25">
      <c r="A49" s="35">
        <v>37</v>
      </c>
      <c r="B49" s="47" t="s">
        <v>97</v>
      </c>
      <c r="C49" s="47"/>
      <c r="D49" s="35" t="s">
        <v>9</v>
      </c>
      <c r="E49" s="13">
        <v>-40013.19</v>
      </c>
      <c r="F49" s="13">
        <v>-683.93</v>
      </c>
      <c r="G49" s="13">
        <v>-326.93</v>
      </c>
      <c r="H49" s="13">
        <v>-355.04</v>
      </c>
    </row>
    <row r="50" spans="1:8" ht="48" customHeight="1" x14ac:dyDescent="0.25">
      <c r="A50" s="34">
        <v>38</v>
      </c>
      <c r="B50" s="46" t="s">
        <v>98</v>
      </c>
      <c r="C50" s="46"/>
      <c r="D50" s="34" t="s">
        <v>9</v>
      </c>
      <c r="E50" s="17">
        <v>0</v>
      </c>
      <c r="F50" s="17">
        <v>0</v>
      </c>
      <c r="G50" s="17">
        <v>0</v>
      </c>
      <c r="H50" s="17">
        <v>0</v>
      </c>
    </row>
    <row r="51" spans="1:8" ht="48" customHeight="1" x14ac:dyDescent="0.25">
      <c r="A51" s="34">
        <v>39</v>
      </c>
      <c r="B51" s="46" t="s">
        <v>99</v>
      </c>
      <c r="C51" s="46"/>
      <c r="D51" s="34" t="s">
        <v>9</v>
      </c>
      <c r="E51" s="17">
        <v>105368.46</v>
      </c>
      <c r="F51" s="17">
        <v>1892.59</v>
      </c>
      <c r="G51" s="17">
        <v>3074.87</v>
      </c>
      <c r="H51" s="17">
        <v>1669.96</v>
      </c>
    </row>
    <row r="52" spans="1:8" ht="48" customHeight="1" x14ac:dyDescent="0.25">
      <c r="A52" s="34">
        <v>40</v>
      </c>
      <c r="B52" s="46" t="s">
        <v>100</v>
      </c>
      <c r="C52" s="46"/>
      <c r="D52" s="34" t="s">
        <v>9</v>
      </c>
      <c r="E52" s="17">
        <v>0</v>
      </c>
      <c r="F52" s="17">
        <v>0</v>
      </c>
      <c r="G52" s="17">
        <v>0</v>
      </c>
      <c r="H52" s="17">
        <v>0</v>
      </c>
    </row>
    <row r="53" spans="1:8" ht="48" customHeight="1" x14ac:dyDescent="0.25">
      <c r="A53" s="34">
        <v>41</v>
      </c>
      <c r="B53" s="46" t="s">
        <v>101</v>
      </c>
      <c r="C53" s="46"/>
      <c r="D53" s="34" t="s">
        <v>9</v>
      </c>
      <c r="E53" s="17">
        <v>0</v>
      </c>
      <c r="F53" s="17">
        <v>0</v>
      </c>
      <c r="G53" s="17">
        <v>0</v>
      </c>
      <c r="H53" s="17">
        <v>0</v>
      </c>
    </row>
    <row r="54" spans="1:8" x14ac:dyDescent="0.25">
      <c r="A54" s="45" t="s">
        <v>102</v>
      </c>
      <c r="B54" s="45"/>
      <c r="C54" s="45"/>
      <c r="D54" s="45"/>
      <c r="E54" s="45"/>
      <c r="F54" s="45"/>
      <c r="G54" s="45"/>
      <c r="H54" s="45"/>
    </row>
    <row r="55" spans="1:8" x14ac:dyDescent="0.25">
      <c r="A55" s="12" t="s">
        <v>103</v>
      </c>
      <c r="B55" s="42" t="s">
        <v>68</v>
      </c>
      <c r="C55" s="43"/>
      <c r="D55" s="43"/>
      <c r="E55" s="43"/>
      <c r="F55" s="44"/>
      <c r="G55" s="15" t="s">
        <v>69</v>
      </c>
      <c r="H55" s="6">
        <f>D55/2734.06</f>
        <v>0</v>
      </c>
    </row>
    <row r="56" spans="1:8" x14ac:dyDescent="0.25">
      <c r="A56" s="12" t="s">
        <v>104</v>
      </c>
      <c r="B56" s="42" t="s">
        <v>72</v>
      </c>
      <c r="C56" s="43"/>
      <c r="D56" s="43"/>
      <c r="E56" s="43"/>
      <c r="F56" s="44"/>
      <c r="G56" s="15" t="s">
        <v>69</v>
      </c>
      <c r="H56" s="6">
        <f>D56/2734.06</f>
        <v>0</v>
      </c>
    </row>
    <row r="57" spans="1:8" x14ac:dyDescent="0.25">
      <c r="A57" s="12" t="s">
        <v>105</v>
      </c>
      <c r="B57" s="42" t="s">
        <v>74</v>
      </c>
      <c r="C57" s="43"/>
      <c r="D57" s="43"/>
      <c r="E57" s="43"/>
      <c r="F57" s="44"/>
      <c r="G57" s="15" t="s">
        <v>69</v>
      </c>
      <c r="H57" s="6">
        <f>D57/2734.06</f>
        <v>0</v>
      </c>
    </row>
    <row r="58" spans="1:8" x14ac:dyDescent="0.25">
      <c r="A58" s="12" t="s">
        <v>106</v>
      </c>
      <c r="B58" s="42" t="s">
        <v>76</v>
      </c>
      <c r="C58" s="43"/>
      <c r="D58" s="43"/>
      <c r="E58" s="43"/>
      <c r="F58" s="44"/>
      <c r="G58" s="15" t="s">
        <v>9</v>
      </c>
      <c r="H58" s="6">
        <f>D58/2734.06</f>
        <v>0</v>
      </c>
    </row>
    <row r="59" spans="1:8" x14ac:dyDescent="0.25">
      <c r="A59" s="45" t="s">
        <v>107</v>
      </c>
      <c r="B59" s="45"/>
      <c r="C59" s="45"/>
      <c r="D59" s="45"/>
      <c r="E59" s="45"/>
      <c r="F59" s="45"/>
      <c r="G59" s="45"/>
      <c r="H59" s="45"/>
    </row>
    <row r="60" spans="1:8" x14ac:dyDescent="0.25">
      <c r="A60" s="12" t="s">
        <v>108</v>
      </c>
      <c r="B60" s="42" t="s">
        <v>111</v>
      </c>
      <c r="C60" s="43"/>
      <c r="D60" s="43"/>
      <c r="E60" s="43"/>
      <c r="F60" s="44"/>
      <c r="G60" s="15" t="s">
        <v>69</v>
      </c>
      <c r="H60" s="6">
        <f>D60/2734.06</f>
        <v>0</v>
      </c>
    </row>
    <row r="61" spans="1:8" x14ac:dyDescent="0.25">
      <c r="A61" s="12" t="s">
        <v>109</v>
      </c>
      <c r="B61" s="42" t="s">
        <v>112</v>
      </c>
      <c r="C61" s="43"/>
      <c r="D61" s="43"/>
      <c r="E61" s="43"/>
      <c r="F61" s="44"/>
      <c r="G61" s="15" t="s">
        <v>69</v>
      </c>
      <c r="H61" s="6">
        <f>D61/2734.06</f>
        <v>0</v>
      </c>
    </row>
    <row r="62" spans="1:8" x14ac:dyDescent="0.25">
      <c r="A62" s="12" t="s">
        <v>110</v>
      </c>
      <c r="B62" s="42" t="s">
        <v>113</v>
      </c>
      <c r="C62" s="43"/>
      <c r="D62" s="43"/>
      <c r="E62" s="43"/>
      <c r="F62" s="44"/>
      <c r="G62" s="15" t="s">
        <v>9</v>
      </c>
      <c r="H62" s="6">
        <f>D62/2734.06</f>
        <v>0</v>
      </c>
    </row>
    <row r="64" spans="1:8" ht="58.5" customHeight="1" x14ac:dyDescent="0.25">
      <c r="A64" s="39" t="s">
        <v>114</v>
      </c>
      <c r="B64" s="39"/>
      <c r="C64" s="39"/>
      <c r="D64" s="39"/>
      <c r="E64" s="39"/>
      <c r="F64" s="39"/>
      <c r="G64" s="39"/>
      <c r="H64" s="39"/>
    </row>
  </sheetData>
  <mergeCells count="67">
    <mergeCell ref="A64:H64"/>
    <mergeCell ref="B57:F57"/>
    <mergeCell ref="B58:F58"/>
    <mergeCell ref="A59:H59"/>
    <mergeCell ref="B60:F60"/>
    <mergeCell ref="B61:F61"/>
    <mergeCell ref="B62:F62"/>
    <mergeCell ref="B51:C51"/>
    <mergeCell ref="B52:C52"/>
    <mergeCell ref="B53:C53"/>
    <mergeCell ref="A54:H54"/>
    <mergeCell ref="B55:F55"/>
    <mergeCell ref="B56:F56"/>
    <mergeCell ref="B45:C45"/>
    <mergeCell ref="B46:C46"/>
    <mergeCell ref="B47:C47"/>
    <mergeCell ref="B48:C48"/>
    <mergeCell ref="B49:C49"/>
    <mergeCell ref="B50:C50"/>
    <mergeCell ref="B39:F39"/>
    <mergeCell ref="B40:F40"/>
    <mergeCell ref="B41:F41"/>
    <mergeCell ref="B42:F42"/>
    <mergeCell ref="A43:H43"/>
    <mergeCell ref="B44:C44"/>
    <mergeCell ref="B33:F33"/>
    <mergeCell ref="B34:F34"/>
    <mergeCell ref="B35:F35"/>
    <mergeCell ref="A36:H36"/>
    <mergeCell ref="B37:F37"/>
    <mergeCell ref="B38:F38"/>
    <mergeCell ref="B29:C29"/>
    <mergeCell ref="E29:F29"/>
    <mergeCell ref="B30:C30"/>
    <mergeCell ref="E30:F30"/>
    <mergeCell ref="A31:H31"/>
    <mergeCell ref="B32:F32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H69"/>
  <sheetViews>
    <sheetView topLeftCell="A24" workbookViewId="0">
      <selection activeCell="A36" sqref="A36:H36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231</v>
      </c>
      <c r="F1" t="s">
        <v>129</v>
      </c>
      <c r="G1">
        <v>2674.7</v>
      </c>
    </row>
    <row r="3" spans="1:8" x14ac:dyDescent="0.25">
      <c r="A3" s="32" t="s">
        <v>0</v>
      </c>
      <c r="B3" s="55" t="s">
        <v>1</v>
      </c>
      <c r="C3" s="56"/>
      <c r="D3" s="56"/>
      <c r="E3" s="56"/>
      <c r="F3" s="57"/>
      <c r="G3" s="32" t="s">
        <v>2</v>
      </c>
      <c r="H3" s="32" t="s">
        <v>3</v>
      </c>
    </row>
    <row r="4" spans="1:8" x14ac:dyDescent="0.25">
      <c r="A4" s="35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35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35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35">
        <v>4</v>
      </c>
      <c r="B8" s="47" t="s">
        <v>8</v>
      </c>
      <c r="C8" s="47"/>
      <c r="D8" s="47"/>
      <c r="E8" s="47"/>
      <c r="F8" s="47"/>
      <c r="G8" s="35" t="s">
        <v>9</v>
      </c>
      <c r="H8" s="5">
        <v>8978.48</v>
      </c>
    </row>
    <row r="9" spans="1:8" x14ac:dyDescent="0.25">
      <c r="A9" s="35">
        <v>5</v>
      </c>
      <c r="B9" s="47" t="s">
        <v>10</v>
      </c>
      <c r="C9" s="47"/>
      <c r="D9" s="47"/>
      <c r="E9" s="47"/>
      <c r="F9" s="47"/>
      <c r="G9" s="35" t="s">
        <v>9</v>
      </c>
      <c r="H9" s="5">
        <v>119557.24</v>
      </c>
    </row>
    <row r="10" spans="1:8" x14ac:dyDescent="0.25">
      <c r="A10" s="35">
        <v>6</v>
      </c>
      <c r="B10" s="47" t="s">
        <v>11</v>
      </c>
      <c r="C10" s="47"/>
      <c r="D10" s="47"/>
      <c r="E10" s="47"/>
      <c r="F10" s="47"/>
      <c r="G10" s="35" t="s">
        <v>9</v>
      </c>
      <c r="H10" s="5">
        <v>128535.72</v>
      </c>
    </row>
    <row r="11" spans="1:8" x14ac:dyDescent="0.25">
      <c r="A11" s="35">
        <v>7</v>
      </c>
      <c r="B11" s="47" t="s">
        <v>12</v>
      </c>
      <c r="C11" s="47"/>
      <c r="D11" s="47"/>
      <c r="E11" s="47"/>
      <c r="F11" s="47"/>
      <c r="G11" s="35" t="s">
        <v>9</v>
      </c>
      <c r="H11" s="6">
        <v>679949.41</v>
      </c>
    </row>
    <row r="12" spans="1:8" x14ac:dyDescent="0.25">
      <c r="A12" s="35">
        <v>8</v>
      </c>
      <c r="B12" s="52" t="s">
        <v>13</v>
      </c>
      <c r="C12" s="52"/>
      <c r="D12" s="52"/>
      <c r="E12" s="52"/>
      <c r="F12" s="52"/>
      <c r="G12" s="35" t="s">
        <v>9</v>
      </c>
      <c r="H12" s="6">
        <v>526880.82999999996</v>
      </c>
    </row>
    <row r="13" spans="1:8" x14ac:dyDescent="0.25">
      <c r="A13" s="35">
        <v>9</v>
      </c>
      <c r="B13" s="52" t="s">
        <v>14</v>
      </c>
      <c r="C13" s="52"/>
      <c r="D13" s="52"/>
      <c r="E13" s="52"/>
      <c r="F13" s="52"/>
      <c r="G13" s="35" t="s">
        <v>9</v>
      </c>
      <c r="H13" s="6">
        <v>153068.57999999999</v>
      </c>
    </row>
    <row r="14" spans="1:8" x14ac:dyDescent="0.25">
      <c r="A14" s="35">
        <v>10</v>
      </c>
      <c r="B14" s="52" t="s">
        <v>15</v>
      </c>
      <c r="C14" s="52"/>
      <c r="D14" s="52"/>
      <c r="E14" s="52"/>
      <c r="F14" s="52"/>
      <c r="G14" s="35" t="s">
        <v>9</v>
      </c>
      <c r="H14" s="6">
        <v>0</v>
      </c>
    </row>
    <row r="15" spans="1:8" x14ac:dyDescent="0.25">
      <c r="A15" s="35">
        <v>11</v>
      </c>
      <c r="B15" s="52" t="s">
        <v>16</v>
      </c>
      <c r="C15" s="52"/>
      <c r="D15" s="52"/>
      <c r="E15" s="52"/>
      <c r="F15" s="52"/>
      <c r="G15" s="35" t="s">
        <v>9</v>
      </c>
      <c r="H15" s="6">
        <v>635293.03</v>
      </c>
    </row>
    <row r="16" spans="1:8" x14ac:dyDescent="0.25">
      <c r="A16" s="35">
        <v>12</v>
      </c>
      <c r="B16" s="52" t="s">
        <v>17</v>
      </c>
      <c r="C16" s="52"/>
      <c r="D16" s="52"/>
      <c r="E16" s="52"/>
      <c r="F16" s="52"/>
      <c r="G16" s="35" t="s">
        <v>9</v>
      </c>
      <c r="H16" s="6">
        <v>615543.03</v>
      </c>
    </row>
    <row r="17" spans="1:8" x14ac:dyDescent="0.25">
      <c r="A17" s="35">
        <v>13</v>
      </c>
      <c r="B17" s="52" t="s">
        <v>18</v>
      </c>
      <c r="C17" s="52"/>
      <c r="D17" s="52"/>
      <c r="E17" s="52"/>
      <c r="F17" s="52"/>
      <c r="G17" s="35" t="s">
        <v>9</v>
      </c>
      <c r="H17" s="6">
        <v>0</v>
      </c>
    </row>
    <row r="18" spans="1:8" x14ac:dyDescent="0.25">
      <c r="A18" s="35">
        <v>14</v>
      </c>
      <c r="B18" s="52" t="s">
        <v>19</v>
      </c>
      <c r="C18" s="52"/>
      <c r="D18" s="52"/>
      <c r="E18" s="52"/>
      <c r="F18" s="52"/>
      <c r="G18" s="35" t="s">
        <v>9</v>
      </c>
      <c r="H18" s="6">
        <v>0</v>
      </c>
    </row>
    <row r="19" spans="1:8" x14ac:dyDescent="0.25">
      <c r="A19" s="35">
        <v>15</v>
      </c>
      <c r="B19" s="52" t="s">
        <v>20</v>
      </c>
      <c r="C19" s="52"/>
      <c r="D19" s="52"/>
      <c r="E19" s="52"/>
      <c r="F19" s="52"/>
      <c r="G19" s="35" t="s">
        <v>9</v>
      </c>
      <c r="H19" s="6">
        <v>19750</v>
      </c>
    </row>
    <row r="20" spans="1:8" x14ac:dyDescent="0.25">
      <c r="A20" s="35">
        <v>16</v>
      </c>
      <c r="B20" s="52" t="s">
        <v>21</v>
      </c>
      <c r="C20" s="52"/>
      <c r="D20" s="52"/>
      <c r="E20" s="52"/>
      <c r="F20" s="52"/>
      <c r="G20" s="35" t="s">
        <v>9</v>
      </c>
      <c r="H20" s="6">
        <v>0</v>
      </c>
    </row>
    <row r="21" spans="1:8" x14ac:dyDescent="0.25">
      <c r="A21" s="35">
        <v>17</v>
      </c>
      <c r="B21" s="52" t="s">
        <v>22</v>
      </c>
      <c r="C21" s="52"/>
      <c r="D21" s="52"/>
      <c r="E21" s="52"/>
      <c r="F21" s="52"/>
      <c r="G21" s="35" t="s">
        <v>9</v>
      </c>
      <c r="H21" s="6">
        <v>515735.79</v>
      </c>
    </row>
    <row r="22" spans="1:8" x14ac:dyDescent="0.25">
      <c r="A22" s="35">
        <v>18</v>
      </c>
      <c r="B22" s="52" t="s">
        <v>23</v>
      </c>
      <c r="C22" s="52"/>
      <c r="D22" s="52"/>
      <c r="E22" s="52"/>
      <c r="F22" s="52"/>
      <c r="G22" s="35" t="s">
        <v>9</v>
      </c>
      <c r="H22" s="6">
        <v>7271.96</v>
      </c>
    </row>
    <row r="23" spans="1:8" x14ac:dyDescent="0.25">
      <c r="A23" s="35">
        <v>19</v>
      </c>
      <c r="B23" s="52" t="s">
        <v>24</v>
      </c>
      <c r="C23" s="52"/>
      <c r="D23" s="52"/>
      <c r="E23" s="52"/>
      <c r="F23" s="52"/>
      <c r="G23" s="35" t="s">
        <v>9</v>
      </c>
      <c r="H23" s="6">
        <v>164213.62</v>
      </c>
    </row>
    <row r="24" spans="1:8" x14ac:dyDescent="0.25">
      <c r="A24" s="35">
        <v>20</v>
      </c>
      <c r="B24" s="52" t="s">
        <v>25</v>
      </c>
      <c r="C24" s="52"/>
      <c r="D24" s="52"/>
      <c r="E24" s="52"/>
      <c r="F24" s="52"/>
      <c r="G24" s="35" t="s">
        <v>9</v>
      </c>
      <c r="H24" s="6">
        <v>171485.58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231983.48</v>
      </c>
      <c r="E27" s="41" t="s">
        <v>39</v>
      </c>
      <c r="F27" s="41"/>
      <c r="G27" s="8" t="s">
        <v>40</v>
      </c>
      <c r="H27" s="18">
        <f>D27/$G$1/12</f>
        <v>7.2277102728031819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24453.26</v>
      </c>
      <c r="E28" s="41" t="s">
        <v>39</v>
      </c>
      <c r="F28" s="41"/>
      <c r="G28" s="8" t="s">
        <v>40</v>
      </c>
      <c r="H28" s="18">
        <f t="shared" ref="H28:H30" si="0">D28/$G$1/12</f>
        <v>0.76186924390274291</v>
      </c>
    </row>
    <row r="29" spans="1:8" ht="15" customHeight="1" x14ac:dyDescent="0.25">
      <c r="A29" s="16" t="s">
        <v>42</v>
      </c>
      <c r="B29" s="47" t="s">
        <v>37</v>
      </c>
      <c r="C29" s="47"/>
      <c r="D29" s="17">
        <v>3150.68</v>
      </c>
      <c r="E29" s="60" t="s">
        <v>39</v>
      </c>
      <c r="F29" s="61"/>
      <c r="G29" s="8" t="s">
        <v>40</v>
      </c>
      <c r="H29" s="18">
        <f t="shared" si="0"/>
        <v>9.8163033860495255E-2</v>
      </c>
    </row>
    <row r="30" spans="1:8" ht="15" customHeight="1" x14ac:dyDescent="0.25">
      <c r="A30" s="16" t="s">
        <v>46</v>
      </c>
      <c r="B30" s="58" t="s">
        <v>44</v>
      </c>
      <c r="C30" s="59"/>
      <c r="D30" s="17">
        <v>14443.44</v>
      </c>
      <c r="E30" s="41" t="s">
        <v>39</v>
      </c>
      <c r="F30" s="41"/>
      <c r="G30" s="15" t="s">
        <v>40</v>
      </c>
      <c r="H30" s="18">
        <f t="shared" si="0"/>
        <v>0.45000186936852732</v>
      </c>
    </row>
    <row r="31" spans="1:8" ht="28.5" customHeight="1" x14ac:dyDescent="0.25">
      <c r="A31" s="16" t="s">
        <v>48</v>
      </c>
      <c r="B31" s="40" t="s">
        <v>45</v>
      </c>
      <c r="C31" s="40"/>
      <c r="D31" s="17">
        <v>70445.119999999995</v>
      </c>
      <c r="E31" s="41" t="s">
        <v>43</v>
      </c>
      <c r="F31" s="41"/>
      <c r="G31" s="8" t="s">
        <v>40</v>
      </c>
      <c r="H31" s="18">
        <f t="shared" ref="H31" si="1">D31/$G$1/12</f>
        <v>2.1947981705113349</v>
      </c>
    </row>
    <row r="32" spans="1:8" ht="15" customHeight="1" x14ac:dyDescent="0.25">
      <c r="A32" s="16" t="s">
        <v>51</v>
      </c>
      <c r="B32" s="40" t="s">
        <v>167</v>
      </c>
      <c r="C32" s="40"/>
      <c r="D32" s="17">
        <v>4200</v>
      </c>
      <c r="E32" s="41" t="s">
        <v>39</v>
      </c>
      <c r="F32" s="41"/>
      <c r="G32" s="8" t="s">
        <v>40</v>
      </c>
      <c r="H32" s="18">
        <f t="shared" ref="H32:H33" si="2">D32/$G$1/12</f>
        <v>0.13085579691180318</v>
      </c>
    </row>
    <row r="33" spans="1:8" ht="43.5" customHeight="1" x14ac:dyDescent="0.25">
      <c r="A33" s="16" t="s">
        <v>53</v>
      </c>
      <c r="B33" s="40" t="s">
        <v>234</v>
      </c>
      <c r="C33" s="40"/>
      <c r="D33" s="17">
        <v>22800</v>
      </c>
      <c r="E33" s="41" t="s">
        <v>39</v>
      </c>
      <c r="F33" s="41"/>
      <c r="G33" s="8" t="s">
        <v>40</v>
      </c>
      <c r="H33" s="18">
        <f t="shared" si="2"/>
        <v>0.7103600403783602</v>
      </c>
    </row>
    <row r="34" spans="1:8" ht="15" customHeight="1" x14ac:dyDescent="0.25">
      <c r="A34" s="16" t="s">
        <v>55</v>
      </c>
      <c r="B34" s="40" t="s">
        <v>220</v>
      </c>
      <c r="C34" s="40"/>
      <c r="D34" s="17">
        <v>80</v>
      </c>
      <c r="E34" s="41"/>
      <c r="F34" s="41"/>
      <c r="G34" s="8" t="s">
        <v>40</v>
      </c>
      <c r="H34" s="18">
        <f t="shared" ref="H34" si="3">D34/$G$1/12</f>
        <v>2.4924913697486326E-3</v>
      </c>
    </row>
    <row r="35" spans="1:8" ht="27.75" customHeight="1" x14ac:dyDescent="0.25">
      <c r="A35" s="16" t="s">
        <v>57</v>
      </c>
      <c r="B35" s="40" t="s">
        <v>137</v>
      </c>
      <c r="C35" s="40"/>
      <c r="D35" s="17">
        <v>181.72</v>
      </c>
      <c r="E35" s="41"/>
      <c r="F35" s="41"/>
      <c r="G35" s="8" t="s">
        <v>40</v>
      </c>
      <c r="H35" s="18">
        <f t="shared" ref="H35" si="4">D35/$G$1/12</f>
        <v>5.6616941463840187E-3</v>
      </c>
    </row>
    <row r="36" spans="1:8" x14ac:dyDescent="0.25">
      <c r="A36" s="45" t="s">
        <v>67</v>
      </c>
      <c r="B36" s="45"/>
      <c r="C36" s="45"/>
      <c r="D36" s="45"/>
      <c r="E36" s="45"/>
      <c r="F36" s="45"/>
      <c r="G36" s="45"/>
      <c r="H36" s="45"/>
    </row>
    <row r="37" spans="1:8" x14ac:dyDescent="0.25">
      <c r="A37" s="12" t="s">
        <v>70</v>
      </c>
      <c r="B37" s="42" t="s">
        <v>68</v>
      </c>
      <c r="C37" s="43"/>
      <c r="D37" s="43"/>
      <c r="E37" s="43"/>
      <c r="F37" s="44"/>
      <c r="G37" s="15" t="s">
        <v>69</v>
      </c>
      <c r="H37" s="6">
        <f>D37/2734.06</f>
        <v>0</v>
      </c>
    </row>
    <row r="38" spans="1:8" x14ac:dyDescent="0.25">
      <c r="A38" s="12" t="s">
        <v>71</v>
      </c>
      <c r="B38" s="42" t="s">
        <v>72</v>
      </c>
      <c r="C38" s="43"/>
      <c r="D38" s="43"/>
      <c r="E38" s="43"/>
      <c r="F38" s="44"/>
      <c r="G38" s="15" t="s">
        <v>69</v>
      </c>
      <c r="H38" s="6">
        <f>D38/2734.06</f>
        <v>0</v>
      </c>
    </row>
    <row r="39" spans="1:8" x14ac:dyDescent="0.25">
      <c r="A39" s="12" t="s">
        <v>73</v>
      </c>
      <c r="B39" s="42" t="s">
        <v>74</v>
      </c>
      <c r="C39" s="43"/>
      <c r="D39" s="43"/>
      <c r="E39" s="43"/>
      <c r="F39" s="44"/>
      <c r="G39" s="15" t="s">
        <v>69</v>
      </c>
      <c r="H39" s="6">
        <f>D39/2734.06</f>
        <v>0</v>
      </c>
    </row>
    <row r="40" spans="1:8" x14ac:dyDescent="0.25">
      <c r="A40" s="12" t="s">
        <v>75</v>
      </c>
      <c r="B40" s="42" t="s">
        <v>76</v>
      </c>
      <c r="C40" s="43"/>
      <c r="D40" s="43"/>
      <c r="E40" s="43"/>
      <c r="F40" s="44"/>
      <c r="G40" s="15" t="s">
        <v>9</v>
      </c>
      <c r="H40" s="6">
        <f>D40/2734.06</f>
        <v>0</v>
      </c>
    </row>
    <row r="41" spans="1:8" x14ac:dyDescent="0.25">
      <c r="A41" s="45" t="s">
        <v>77</v>
      </c>
      <c r="B41" s="45"/>
      <c r="C41" s="45"/>
      <c r="D41" s="45"/>
      <c r="E41" s="45"/>
      <c r="F41" s="45"/>
      <c r="G41" s="45"/>
      <c r="H41" s="45"/>
    </row>
    <row r="42" spans="1:8" x14ac:dyDescent="0.25">
      <c r="A42" s="12" t="s">
        <v>78</v>
      </c>
      <c r="B42" s="42" t="s">
        <v>8</v>
      </c>
      <c r="C42" s="43"/>
      <c r="D42" s="43"/>
      <c r="E42" s="43"/>
      <c r="F42" s="44"/>
      <c r="G42" s="15" t="s">
        <v>9</v>
      </c>
      <c r="H42" s="6">
        <v>17681.13</v>
      </c>
    </row>
    <row r="43" spans="1:8" x14ac:dyDescent="0.25">
      <c r="A43" s="12" t="s">
        <v>79</v>
      </c>
      <c r="B43" s="42" t="s">
        <v>10</v>
      </c>
      <c r="C43" s="43"/>
      <c r="D43" s="43"/>
      <c r="E43" s="43"/>
      <c r="F43" s="44"/>
      <c r="G43" s="15" t="s">
        <v>9</v>
      </c>
      <c r="H43" s="6">
        <v>116539.33</v>
      </c>
    </row>
    <row r="44" spans="1:8" x14ac:dyDescent="0.25">
      <c r="A44" s="12" t="s">
        <v>80</v>
      </c>
      <c r="B44" s="42" t="s">
        <v>11</v>
      </c>
      <c r="C44" s="43"/>
      <c r="D44" s="43"/>
      <c r="E44" s="43"/>
      <c r="F44" s="44"/>
      <c r="G44" s="15" t="s">
        <v>9</v>
      </c>
      <c r="H44" s="6">
        <v>134220.46</v>
      </c>
    </row>
    <row r="45" spans="1:8" x14ac:dyDescent="0.25">
      <c r="A45" s="12" t="s">
        <v>81</v>
      </c>
      <c r="B45" s="42" t="s">
        <v>23</v>
      </c>
      <c r="C45" s="43"/>
      <c r="D45" s="43"/>
      <c r="E45" s="43"/>
      <c r="F45" s="44"/>
      <c r="G45" s="15" t="s">
        <v>9</v>
      </c>
      <c r="H45" s="6">
        <v>13816.07</v>
      </c>
    </row>
    <row r="46" spans="1:8" x14ac:dyDescent="0.25">
      <c r="A46" s="12" t="s">
        <v>82</v>
      </c>
      <c r="B46" s="42" t="s">
        <v>24</v>
      </c>
      <c r="C46" s="43"/>
      <c r="D46" s="43"/>
      <c r="E46" s="43"/>
      <c r="F46" s="44"/>
      <c r="G46" s="15" t="s">
        <v>9</v>
      </c>
      <c r="H46" s="6">
        <v>72210.539999999994</v>
      </c>
    </row>
    <row r="47" spans="1:8" x14ac:dyDescent="0.25">
      <c r="A47" s="12" t="s">
        <v>83</v>
      </c>
      <c r="B47" s="42" t="s">
        <v>25</v>
      </c>
      <c r="C47" s="43"/>
      <c r="D47" s="43"/>
      <c r="E47" s="43"/>
      <c r="F47" s="44"/>
      <c r="G47" s="15" t="s">
        <v>9</v>
      </c>
      <c r="H47" s="6">
        <v>86026.61</v>
      </c>
    </row>
    <row r="48" spans="1:8" x14ac:dyDescent="0.25">
      <c r="A48" s="45" t="s">
        <v>84</v>
      </c>
      <c r="B48" s="45"/>
      <c r="C48" s="45"/>
      <c r="D48" s="45"/>
      <c r="E48" s="45"/>
      <c r="F48" s="45"/>
      <c r="G48" s="45"/>
      <c r="H48" s="45"/>
    </row>
    <row r="49" spans="1:8" ht="33.75" customHeight="1" x14ac:dyDescent="0.25">
      <c r="A49" s="33">
        <v>32</v>
      </c>
      <c r="B49" s="46" t="s">
        <v>85</v>
      </c>
      <c r="C49" s="46"/>
      <c r="D49" s="33" t="s">
        <v>32</v>
      </c>
      <c r="E49" s="33" t="s">
        <v>86</v>
      </c>
      <c r="F49" s="33" t="s">
        <v>87</v>
      </c>
      <c r="G49" s="33" t="s">
        <v>88</v>
      </c>
      <c r="H49" s="33" t="s">
        <v>89</v>
      </c>
    </row>
    <row r="50" spans="1:8" x14ac:dyDescent="0.25">
      <c r="A50" s="35">
        <v>33</v>
      </c>
      <c r="B50" s="47" t="s">
        <v>32</v>
      </c>
      <c r="C50" s="47"/>
      <c r="D50" s="35" t="s">
        <v>90</v>
      </c>
      <c r="E50" s="35" t="s">
        <v>91</v>
      </c>
      <c r="F50" s="35" t="s">
        <v>92</v>
      </c>
      <c r="G50" s="35" t="s">
        <v>92</v>
      </c>
      <c r="H50" s="35" t="s">
        <v>92</v>
      </c>
    </row>
    <row r="51" spans="1:8" x14ac:dyDescent="0.25">
      <c r="A51" s="35">
        <v>34</v>
      </c>
      <c r="B51" s="47" t="s">
        <v>94</v>
      </c>
      <c r="C51" s="47"/>
      <c r="D51" s="35" t="s">
        <v>93</v>
      </c>
      <c r="E51" s="13" t="s">
        <v>90</v>
      </c>
      <c r="F51" s="13" t="s">
        <v>90</v>
      </c>
      <c r="G51" s="13">
        <v>6747.62</v>
      </c>
      <c r="H51" s="13">
        <v>11138.48</v>
      </c>
    </row>
    <row r="52" spans="1:8" x14ac:dyDescent="0.25">
      <c r="A52" s="35">
        <v>35</v>
      </c>
      <c r="B52" s="47" t="s">
        <v>95</v>
      </c>
      <c r="C52" s="47"/>
      <c r="D52" s="35" t="s">
        <v>9</v>
      </c>
      <c r="E52" s="13" t="s">
        <v>90</v>
      </c>
      <c r="F52" s="13" t="s">
        <v>90</v>
      </c>
      <c r="G52" s="13">
        <v>69379.05</v>
      </c>
      <c r="H52" s="13">
        <v>122804.03</v>
      </c>
    </row>
    <row r="53" spans="1:8" x14ac:dyDescent="0.25">
      <c r="A53" s="35">
        <v>36</v>
      </c>
      <c r="B53" s="47" t="s">
        <v>96</v>
      </c>
      <c r="C53" s="47"/>
      <c r="D53" s="35" t="s">
        <v>9</v>
      </c>
      <c r="E53" s="13" t="s">
        <v>90</v>
      </c>
      <c r="F53" s="13" t="s">
        <v>90</v>
      </c>
      <c r="G53" s="13">
        <v>60615.360000000001</v>
      </c>
      <c r="H53" s="13">
        <v>110336.68</v>
      </c>
    </row>
    <row r="54" spans="1:8" x14ac:dyDescent="0.25">
      <c r="A54" s="35">
        <v>37</v>
      </c>
      <c r="B54" s="47" t="s">
        <v>97</v>
      </c>
      <c r="C54" s="47"/>
      <c r="D54" s="35" t="s">
        <v>9</v>
      </c>
      <c r="E54" s="13" t="s">
        <v>90</v>
      </c>
      <c r="F54" s="13" t="s">
        <v>90</v>
      </c>
      <c r="G54" s="13">
        <v>8763.69</v>
      </c>
      <c r="H54" s="13">
        <v>12467.35</v>
      </c>
    </row>
    <row r="55" spans="1:8" ht="48" customHeight="1" x14ac:dyDescent="0.25">
      <c r="A55" s="34">
        <v>38</v>
      </c>
      <c r="B55" s="46" t="s">
        <v>98</v>
      </c>
      <c r="C55" s="46"/>
      <c r="D55" s="34" t="s">
        <v>9</v>
      </c>
      <c r="E55" s="17" t="s">
        <v>90</v>
      </c>
      <c r="F55" s="17" t="s">
        <v>90</v>
      </c>
      <c r="G55" s="17">
        <v>58188.04</v>
      </c>
      <c r="H55" s="17">
        <v>102600.71</v>
      </c>
    </row>
    <row r="56" spans="1:8" ht="48" customHeight="1" x14ac:dyDescent="0.25">
      <c r="A56" s="34">
        <v>39</v>
      </c>
      <c r="B56" s="46" t="s">
        <v>99</v>
      </c>
      <c r="C56" s="46"/>
      <c r="D56" s="34" t="s">
        <v>9</v>
      </c>
      <c r="E56" s="17" t="s">
        <v>90</v>
      </c>
      <c r="F56" s="17" t="s">
        <v>90</v>
      </c>
      <c r="G56" s="17">
        <v>60615.360000000001</v>
      </c>
      <c r="H56" s="17">
        <v>110336.68</v>
      </c>
    </row>
    <row r="57" spans="1:8" ht="48" customHeight="1" x14ac:dyDescent="0.25">
      <c r="A57" s="34">
        <v>40</v>
      </c>
      <c r="B57" s="46" t="s">
        <v>100</v>
      </c>
      <c r="C57" s="46"/>
      <c r="D57" s="34" t="s">
        <v>9</v>
      </c>
      <c r="E57" s="17" t="s">
        <v>90</v>
      </c>
      <c r="F57" s="17" t="s">
        <v>90</v>
      </c>
      <c r="G57" s="17">
        <v>-2427.3200000000002</v>
      </c>
      <c r="H57" s="17">
        <v>-7735.97</v>
      </c>
    </row>
    <row r="58" spans="1:8" ht="48" customHeight="1" x14ac:dyDescent="0.25">
      <c r="A58" s="34">
        <v>41</v>
      </c>
      <c r="B58" s="46" t="s">
        <v>101</v>
      </c>
      <c r="C58" s="46"/>
      <c r="D58" s="34" t="s">
        <v>9</v>
      </c>
      <c r="E58" s="17" t="s">
        <v>90</v>
      </c>
      <c r="F58" s="17" t="s">
        <v>90</v>
      </c>
      <c r="G58" s="17">
        <v>0</v>
      </c>
      <c r="H58" s="17">
        <v>0</v>
      </c>
    </row>
    <row r="59" spans="1:8" x14ac:dyDescent="0.25">
      <c r="A59" s="45" t="s">
        <v>102</v>
      </c>
      <c r="B59" s="45"/>
      <c r="C59" s="45"/>
      <c r="D59" s="45"/>
      <c r="E59" s="45"/>
      <c r="F59" s="45"/>
      <c r="G59" s="45"/>
      <c r="H59" s="45"/>
    </row>
    <row r="60" spans="1:8" x14ac:dyDescent="0.25">
      <c r="A60" s="12" t="s">
        <v>103</v>
      </c>
      <c r="B60" s="42" t="s">
        <v>68</v>
      </c>
      <c r="C60" s="43"/>
      <c r="D60" s="43"/>
      <c r="E60" s="43"/>
      <c r="F60" s="44"/>
      <c r="G60" s="15" t="s">
        <v>69</v>
      </c>
      <c r="H60" s="6">
        <f>D60/2734.06</f>
        <v>0</v>
      </c>
    </row>
    <row r="61" spans="1:8" x14ac:dyDescent="0.25">
      <c r="A61" s="12" t="s">
        <v>104</v>
      </c>
      <c r="B61" s="42" t="s">
        <v>72</v>
      </c>
      <c r="C61" s="43"/>
      <c r="D61" s="43"/>
      <c r="E61" s="43"/>
      <c r="F61" s="44"/>
      <c r="G61" s="15" t="s">
        <v>69</v>
      </c>
      <c r="H61" s="6">
        <f>D61/2734.06</f>
        <v>0</v>
      </c>
    </row>
    <row r="62" spans="1:8" x14ac:dyDescent="0.25">
      <c r="A62" s="12" t="s">
        <v>105</v>
      </c>
      <c r="B62" s="42" t="s">
        <v>74</v>
      </c>
      <c r="C62" s="43"/>
      <c r="D62" s="43"/>
      <c r="E62" s="43"/>
      <c r="F62" s="44"/>
      <c r="G62" s="15" t="s">
        <v>69</v>
      </c>
      <c r="H62" s="6">
        <f>D62/2734.06</f>
        <v>0</v>
      </c>
    </row>
    <row r="63" spans="1:8" x14ac:dyDescent="0.25">
      <c r="A63" s="12" t="s">
        <v>106</v>
      </c>
      <c r="B63" s="42" t="s">
        <v>76</v>
      </c>
      <c r="C63" s="43"/>
      <c r="D63" s="43"/>
      <c r="E63" s="43"/>
      <c r="F63" s="44"/>
      <c r="G63" s="15" t="s">
        <v>9</v>
      </c>
      <c r="H63" s="6">
        <f>D63/2734.06</f>
        <v>0</v>
      </c>
    </row>
    <row r="64" spans="1:8" x14ac:dyDescent="0.25">
      <c r="A64" s="45" t="s">
        <v>107</v>
      </c>
      <c r="B64" s="45"/>
      <c r="C64" s="45"/>
      <c r="D64" s="45"/>
      <c r="E64" s="45"/>
      <c r="F64" s="45"/>
      <c r="G64" s="45"/>
      <c r="H64" s="45"/>
    </row>
    <row r="65" spans="1:8" x14ac:dyDescent="0.25">
      <c r="A65" s="12" t="s">
        <v>108</v>
      </c>
      <c r="B65" s="42" t="s">
        <v>111</v>
      </c>
      <c r="C65" s="43"/>
      <c r="D65" s="43"/>
      <c r="E65" s="43"/>
      <c r="F65" s="44"/>
      <c r="G65" s="15" t="s">
        <v>69</v>
      </c>
      <c r="H65" s="6">
        <f>D65/2734.06</f>
        <v>0</v>
      </c>
    </row>
    <row r="66" spans="1:8" x14ac:dyDescent="0.25">
      <c r="A66" s="12" t="s">
        <v>109</v>
      </c>
      <c r="B66" s="42" t="s">
        <v>112</v>
      </c>
      <c r="C66" s="43"/>
      <c r="D66" s="43"/>
      <c r="E66" s="43"/>
      <c r="F66" s="44"/>
      <c r="G66" s="15" t="s">
        <v>69</v>
      </c>
      <c r="H66" s="6">
        <f>D66/2734.06</f>
        <v>0</v>
      </c>
    </row>
    <row r="67" spans="1:8" x14ac:dyDescent="0.25">
      <c r="A67" s="12" t="s">
        <v>110</v>
      </c>
      <c r="B67" s="42" t="s">
        <v>113</v>
      </c>
      <c r="C67" s="43"/>
      <c r="D67" s="43"/>
      <c r="E67" s="43"/>
      <c r="F67" s="44"/>
      <c r="G67" s="15" t="s">
        <v>9</v>
      </c>
      <c r="H67" s="6">
        <f>D67/2734.06</f>
        <v>0</v>
      </c>
    </row>
    <row r="69" spans="1:8" ht="58.5" customHeight="1" x14ac:dyDescent="0.25">
      <c r="A69" s="39" t="s">
        <v>114</v>
      </c>
      <c r="B69" s="39"/>
      <c r="C69" s="39"/>
      <c r="D69" s="39"/>
      <c r="E69" s="39"/>
      <c r="F69" s="39"/>
      <c r="G69" s="39"/>
      <c r="H69" s="39"/>
    </row>
  </sheetData>
  <mergeCells count="77">
    <mergeCell ref="A69:H69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B62:F62"/>
    <mergeCell ref="B63:F63"/>
    <mergeCell ref="A64:H64"/>
    <mergeCell ref="B65:F65"/>
    <mergeCell ref="B66:F66"/>
    <mergeCell ref="B67:F67"/>
    <mergeCell ref="B56:C56"/>
    <mergeCell ref="B57:C57"/>
    <mergeCell ref="B58:C58"/>
    <mergeCell ref="A59:H59"/>
    <mergeCell ref="B60:F60"/>
    <mergeCell ref="B61:F61"/>
    <mergeCell ref="B50:C50"/>
    <mergeCell ref="B51:C51"/>
    <mergeCell ref="B52:C52"/>
    <mergeCell ref="B53:C53"/>
    <mergeCell ref="B54:C54"/>
    <mergeCell ref="B55:C55"/>
    <mergeCell ref="B44:F44"/>
    <mergeCell ref="B45:F45"/>
    <mergeCell ref="B46:F46"/>
    <mergeCell ref="B47:F47"/>
    <mergeCell ref="A48:H48"/>
    <mergeCell ref="B49:C49"/>
    <mergeCell ref="B38:F38"/>
    <mergeCell ref="B39:F39"/>
    <mergeCell ref="B40:F40"/>
    <mergeCell ref="A41:H41"/>
    <mergeCell ref="B42:F42"/>
    <mergeCell ref="B43:F43"/>
    <mergeCell ref="B29:C29"/>
    <mergeCell ref="E29:F29"/>
    <mergeCell ref="B30:C30"/>
    <mergeCell ref="E30:F30"/>
    <mergeCell ref="A36:H36"/>
    <mergeCell ref="B37:F37"/>
    <mergeCell ref="E35:F35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H75"/>
  <sheetViews>
    <sheetView topLeftCell="A22" workbookViewId="0">
      <selection activeCell="H28" sqref="H28:H4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123</v>
      </c>
    </row>
    <row r="3" spans="1:8" x14ac:dyDescent="0.25">
      <c r="A3" s="1" t="s">
        <v>0</v>
      </c>
      <c r="B3" s="55" t="s">
        <v>1</v>
      </c>
      <c r="C3" s="56"/>
      <c r="D3" s="56"/>
      <c r="E3" s="56"/>
      <c r="F3" s="57"/>
      <c r="G3" s="1" t="s">
        <v>2</v>
      </c>
      <c r="H3" s="1" t="s">
        <v>3</v>
      </c>
    </row>
    <row r="4" spans="1:8" x14ac:dyDescent="0.25">
      <c r="A4" s="2">
        <v>1</v>
      </c>
      <c r="B4" s="47" t="s">
        <v>4</v>
      </c>
      <c r="C4" s="47"/>
      <c r="D4" s="47"/>
      <c r="E4" s="47"/>
      <c r="F4" s="47"/>
      <c r="G4" s="47"/>
      <c r="H4" s="3">
        <v>42452</v>
      </c>
    </row>
    <row r="5" spans="1:8" x14ac:dyDescent="0.25">
      <c r="A5" s="2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2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2">
        <v>4</v>
      </c>
      <c r="B8" s="47" t="s">
        <v>8</v>
      </c>
      <c r="C8" s="47"/>
      <c r="D8" s="47"/>
      <c r="E8" s="47"/>
      <c r="F8" s="47"/>
      <c r="G8" s="2" t="s">
        <v>9</v>
      </c>
      <c r="H8" s="5">
        <v>5611.31</v>
      </c>
    </row>
    <row r="9" spans="1:8" x14ac:dyDescent="0.25">
      <c r="A9" s="2">
        <v>5</v>
      </c>
      <c r="B9" s="47" t="s">
        <v>10</v>
      </c>
      <c r="C9" s="47"/>
      <c r="D9" s="47"/>
      <c r="E9" s="47"/>
      <c r="F9" s="47"/>
      <c r="G9" s="2" t="s">
        <v>9</v>
      </c>
      <c r="H9" s="5">
        <v>215077.73</v>
      </c>
    </row>
    <row r="10" spans="1:8" x14ac:dyDescent="0.25">
      <c r="A10" s="2">
        <v>6</v>
      </c>
      <c r="B10" s="47" t="s">
        <v>11</v>
      </c>
      <c r="C10" s="47"/>
      <c r="D10" s="47"/>
      <c r="E10" s="47"/>
      <c r="F10" s="47"/>
      <c r="G10" s="2" t="s">
        <v>9</v>
      </c>
      <c r="H10" s="5">
        <v>220689.04</v>
      </c>
    </row>
    <row r="11" spans="1:8" x14ac:dyDescent="0.25">
      <c r="A11" s="2">
        <v>7</v>
      </c>
      <c r="B11" s="47" t="s">
        <v>12</v>
      </c>
      <c r="C11" s="47"/>
      <c r="D11" s="47"/>
      <c r="E11" s="47"/>
      <c r="F11" s="47"/>
      <c r="G11" s="2" t="s">
        <v>9</v>
      </c>
      <c r="H11" s="6">
        <v>1320413.18</v>
      </c>
    </row>
    <row r="12" spans="1:8" x14ac:dyDescent="0.25">
      <c r="A12" s="2">
        <v>8</v>
      </c>
      <c r="B12" s="52" t="s">
        <v>13</v>
      </c>
      <c r="C12" s="52"/>
      <c r="D12" s="52"/>
      <c r="E12" s="52"/>
      <c r="F12" s="52"/>
      <c r="G12" s="2" t="s">
        <v>9</v>
      </c>
      <c r="H12" s="6">
        <v>397930.61</v>
      </c>
    </row>
    <row r="13" spans="1:8" x14ac:dyDescent="0.25">
      <c r="A13" s="2">
        <v>9</v>
      </c>
      <c r="B13" s="52" t="s">
        <v>14</v>
      </c>
      <c r="C13" s="52"/>
      <c r="D13" s="52"/>
      <c r="E13" s="52"/>
      <c r="F13" s="52"/>
      <c r="G13" s="2" t="s">
        <v>9</v>
      </c>
      <c r="H13" s="6">
        <v>922482.57</v>
      </c>
    </row>
    <row r="14" spans="1:8" x14ac:dyDescent="0.25">
      <c r="A14" s="2">
        <v>10</v>
      </c>
      <c r="B14" s="52" t="s">
        <v>15</v>
      </c>
      <c r="C14" s="52"/>
      <c r="D14" s="52"/>
      <c r="E14" s="52"/>
      <c r="F14" s="52"/>
      <c r="G14" s="2" t="s">
        <v>9</v>
      </c>
      <c r="H14" s="6">
        <v>0</v>
      </c>
    </row>
    <row r="15" spans="1:8" x14ac:dyDescent="0.25">
      <c r="A15" s="2">
        <v>11</v>
      </c>
      <c r="B15" s="52" t="s">
        <v>16</v>
      </c>
      <c r="C15" s="52"/>
      <c r="D15" s="52"/>
      <c r="E15" s="52"/>
      <c r="F15" s="52"/>
      <c r="G15" s="2" t="s">
        <v>9</v>
      </c>
      <c r="H15" s="6">
        <v>1364089.06</v>
      </c>
    </row>
    <row r="16" spans="1:8" x14ac:dyDescent="0.25">
      <c r="A16" s="2">
        <v>12</v>
      </c>
      <c r="B16" s="52" t="s">
        <v>17</v>
      </c>
      <c r="C16" s="52"/>
      <c r="D16" s="52"/>
      <c r="E16" s="52"/>
      <c r="F16" s="52"/>
      <c r="G16" s="2" t="s">
        <v>9</v>
      </c>
      <c r="H16" s="6">
        <v>1340389.06</v>
      </c>
    </row>
    <row r="17" spans="1:8" x14ac:dyDescent="0.25">
      <c r="A17" s="2">
        <v>13</v>
      </c>
      <c r="B17" s="52" t="s">
        <v>18</v>
      </c>
      <c r="C17" s="52"/>
      <c r="D17" s="52"/>
      <c r="E17" s="52"/>
      <c r="F17" s="52"/>
      <c r="G17" s="2" t="s">
        <v>9</v>
      </c>
      <c r="H17" s="6">
        <v>0</v>
      </c>
    </row>
    <row r="18" spans="1:8" x14ac:dyDescent="0.25">
      <c r="A18" s="2">
        <v>14</v>
      </c>
      <c r="B18" s="52" t="s">
        <v>19</v>
      </c>
      <c r="C18" s="52"/>
      <c r="D18" s="52"/>
      <c r="E18" s="52"/>
      <c r="F18" s="52"/>
      <c r="G18" s="2" t="s">
        <v>9</v>
      </c>
      <c r="H18" s="6">
        <v>0</v>
      </c>
    </row>
    <row r="19" spans="1:8" x14ac:dyDescent="0.25">
      <c r="A19" s="2">
        <v>15</v>
      </c>
      <c r="B19" s="52" t="s">
        <v>20</v>
      </c>
      <c r="C19" s="52"/>
      <c r="D19" s="52"/>
      <c r="E19" s="52"/>
      <c r="F19" s="52"/>
      <c r="G19" s="2" t="s">
        <v>9</v>
      </c>
      <c r="H19" s="6">
        <v>23700</v>
      </c>
    </row>
    <row r="20" spans="1:8" x14ac:dyDescent="0.25">
      <c r="A20" s="2">
        <v>16</v>
      </c>
      <c r="B20" s="52" t="s">
        <v>21</v>
      </c>
      <c r="C20" s="52"/>
      <c r="D20" s="52"/>
      <c r="E20" s="52"/>
      <c r="F20" s="52"/>
      <c r="G20" s="2" t="s">
        <v>9</v>
      </c>
      <c r="H20" s="6">
        <v>0</v>
      </c>
    </row>
    <row r="21" spans="1:8" x14ac:dyDescent="0.25">
      <c r="A21" s="2">
        <v>17</v>
      </c>
      <c r="B21" s="52" t="s">
        <v>22</v>
      </c>
      <c r="C21" s="52"/>
      <c r="D21" s="52"/>
      <c r="E21" s="52"/>
      <c r="F21" s="52"/>
      <c r="G21" s="2" t="s">
        <v>9</v>
      </c>
      <c r="H21" s="6">
        <v>1149011.33</v>
      </c>
    </row>
    <row r="22" spans="1:8" x14ac:dyDescent="0.25">
      <c r="A22" s="2">
        <v>18</v>
      </c>
      <c r="B22" s="52" t="s">
        <v>23</v>
      </c>
      <c r="C22" s="52"/>
      <c r="D22" s="52"/>
      <c r="E22" s="52"/>
      <c r="F22" s="52"/>
      <c r="G22" s="2" t="s">
        <v>9</v>
      </c>
      <c r="H22" s="6">
        <v>6857.2</v>
      </c>
    </row>
    <row r="23" spans="1:8" x14ac:dyDescent="0.25">
      <c r="A23" s="2">
        <v>19</v>
      </c>
      <c r="B23" s="52" t="s">
        <v>24</v>
      </c>
      <c r="C23" s="52"/>
      <c r="D23" s="52"/>
      <c r="E23" s="52"/>
      <c r="F23" s="52"/>
      <c r="G23" s="2" t="s">
        <v>9</v>
      </c>
      <c r="H23" s="6">
        <v>171401.86</v>
      </c>
    </row>
    <row r="24" spans="1:8" x14ac:dyDescent="0.25">
      <c r="A24" s="2">
        <v>20</v>
      </c>
      <c r="B24" s="52" t="s">
        <v>25</v>
      </c>
      <c r="C24" s="52"/>
      <c r="D24" s="52"/>
      <c r="E24" s="52"/>
      <c r="F24" s="52"/>
      <c r="G24" s="2" t="s">
        <v>9</v>
      </c>
      <c r="H24" s="6">
        <v>178259.06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427632.86</v>
      </c>
      <c r="E27" s="41" t="s">
        <v>39</v>
      </c>
      <c r="F27" s="41"/>
      <c r="G27" s="8" t="s">
        <v>40</v>
      </c>
      <c r="H27" s="18">
        <f>D27/4310/12</f>
        <v>8.2682300850734727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48475.199999999997</v>
      </c>
      <c r="E28" s="41" t="s">
        <v>39</v>
      </c>
      <c r="F28" s="41"/>
      <c r="G28" s="8" t="s">
        <v>40</v>
      </c>
      <c r="H28" s="18">
        <f t="shared" ref="H28:H41" si="0">D28/4310/12</f>
        <v>0.937262180974478</v>
      </c>
    </row>
    <row r="29" spans="1:8" x14ac:dyDescent="0.25">
      <c r="A29" s="12" t="s">
        <v>42</v>
      </c>
      <c r="B29" s="47" t="s">
        <v>37</v>
      </c>
      <c r="C29" s="47"/>
      <c r="D29" s="13">
        <v>8889.26</v>
      </c>
      <c r="E29" s="48" t="s">
        <v>39</v>
      </c>
      <c r="F29" s="48"/>
      <c r="G29" s="15" t="s">
        <v>40</v>
      </c>
      <c r="H29" s="18">
        <f t="shared" si="0"/>
        <v>0.17187277648878577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28446</v>
      </c>
      <c r="E30" s="60" t="s">
        <v>39</v>
      </c>
      <c r="F30" s="61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f>23309.01+23386.88</f>
        <v>46695.89</v>
      </c>
      <c r="E31" s="41" t="s">
        <v>43</v>
      </c>
      <c r="F31" s="41"/>
      <c r="G31" s="15" t="s">
        <v>40</v>
      </c>
      <c r="H31" s="18">
        <f t="shared" si="0"/>
        <v>0.90285943542150038</v>
      </c>
    </row>
    <row r="32" spans="1:8" x14ac:dyDescent="0.25">
      <c r="A32" s="12" t="s">
        <v>51</v>
      </c>
      <c r="B32" s="47" t="s">
        <v>47</v>
      </c>
      <c r="C32" s="47"/>
      <c r="D32" s="13">
        <v>147429.34</v>
      </c>
      <c r="E32" s="48" t="s">
        <v>39</v>
      </c>
      <c r="F32" s="48"/>
      <c r="G32" s="15" t="s">
        <v>40</v>
      </c>
      <c r="H32" s="18">
        <f t="shared" si="0"/>
        <v>2.8505286156225829</v>
      </c>
    </row>
    <row r="33" spans="1:8" ht="30" customHeight="1" x14ac:dyDescent="0.25">
      <c r="A33" s="16" t="s">
        <v>53</v>
      </c>
      <c r="B33" s="40" t="s">
        <v>49</v>
      </c>
      <c r="C33" s="40"/>
      <c r="D33" s="17">
        <v>2424.2399999999998</v>
      </c>
      <c r="E33" s="41" t="s">
        <v>50</v>
      </c>
      <c r="F33" s="41"/>
      <c r="G33" s="8" t="s">
        <v>40</v>
      </c>
      <c r="H33" s="18">
        <f t="shared" si="0"/>
        <v>4.6872389791183293E-2</v>
      </c>
    </row>
    <row r="34" spans="1:8" ht="29.25" customHeight="1" x14ac:dyDescent="0.25">
      <c r="A34" s="16" t="s">
        <v>55</v>
      </c>
      <c r="B34" s="40" t="s">
        <v>52</v>
      </c>
      <c r="C34" s="40"/>
      <c r="D34" s="17">
        <v>9000</v>
      </c>
      <c r="E34" s="41" t="s">
        <v>50</v>
      </c>
      <c r="F34" s="41"/>
      <c r="G34" s="8" t="s">
        <v>40</v>
      </c>
      <c r="H34" s="18">
        <f t="shared" si="0"/>
        <v>0.1740139211136891</v>
      </c>
    </row>
    <row r="35" spans="1:8" x14ac:dyDescent="0.25">
      <c r="A35" s="12" t="s">
        <v>57</v>
      </c>
      <c r="B35" s="47" t="s">
        <v>54</v>
      </c>
      <c r="C35" s="47"/>
      <c r="D35" s="13">
        <v>3000</v>
      </c>
      <c r="E35" s="48" t="s">
        <v>39</v>
      </c>
      <c r="F35" s="48"/>
      <c r="G35" s="15" t="s">
        <v>40</v>
      </c>
      <c r="H35" s="18">
        <f t="shared" si="0"/>
        <v>5.8004640371229703E-2</v>
      </c>
    </row>
    <row r="36" spans="1:8" ht="59.25" customHeight="1" x14ac:dyDescent="0.25">
      <c r="A36" s="16" t="s">
        <v>59</v>
      </c>
      <c r="B36" s="49" t="s">
        <v>122</v>
      </c>
      <c r="C36" s="50"/>
      <c r="D36" s="17">
        <f>723.24+2500+6666.56+25640.58+1500+781.1</f>
        <v>37811.480000000003</v>
      </c>
      <c r="E36" s="41" t="s">
        <v>56</v>
      </c>
      <c r="F36" s="41"/>
      <c r="G36" s="8" t="s">
        <v>40</v>
      </c>
      <c r="H36" s="18">
        <f t="shared" si="0"/>
        <v>0.73108043310131476</v>
      </c>
    </row>
    <row r="37" spans="1:8" ht="29.25" customHeight="1" x14ac:dyDescent="0.25">
      <c r="A37" s="16" t="s">
        <v>60</v>
      </c>
      <c r="B37" s="40" t="s">
        <v>58</v>
      </c>
      <c r="C37" s="40"/>
      <c r="D37" s="17">
        <v>19200</v>
      </c>
      <c r="E37" s="41" t="s">
        <v>39</v>
      </c>
      <c r="F37" s="41"/>
      <c r="G37" s="8" t="s">
        <v>40</v>
      </c>
      <c r="H37" s="18">
        <f t="shared" si="0"/>
        <v>0.37122969837587005</v>
      </c>
    </row>
    <row r="38" spans="1:8" ht="42.75" customHeight="1" x14ac:dyDescent="0.25">
      <c r="A38" s="16" t="s">
        <v>62</v>
      </c>
      <c r="B38" s="40" t="s">
        <v>66</v>
      </c>
      <c r="C38" s="40"/>
      <c r="D38" s="17">
        <f>22800+10000</f>
        <v>32800</v>
      </c>
      <c r="E38" s="41" t="s">
        <v>39</v>
      </c>
      <c r="F38" s="41"/>
      <c r="G38" s="8" t="s">
        <v>40</v>
      </c>
      <c r="H38" s="18">
        <f t="shared" si="0"/>
        <v>0.63418406805877803</v>
      </c>
    </row>
    <row r="39" spans="1:8" x14ac:dyDescent="0.25">
      <c r="A39" s="12" t="s">
        <v>64</v>
      </c>
      <c r="B39" s="47" t="s">
        <v>61</v>
      </c>
      <c r="C39" s="47"/>
      <c r="D39" s="13">
        <v>690.18</v>
      </c>
      <c r="E39" s="48"/>
      <c r="F39" s="48"/>
      <c r="G39" s="15" t="s">
        <v>40</v>
      </c>
      <c r="H39" s="18">
        <f t="shared" si="0"/>
        <v>1.3344547563805103E-2</v>
      </c>
    </row>
    <row r="40" spans="1:8" x14ac:dyDescent="0.25">
      <c r="A40" s="12" t="s">
        <v>118</v>
      </c>
      <c r="B40" s="47" t="s">
        <v>121</v>
      </c>
      <c r="C40" s="47"/>
      <c r="D40" s="13">
        <v>3500</v>
      </c>
      <c r="E40" s="48"/>
      <c r="F40" s="48"/>
      <c r="G40" s="15" t="s">
        <v>40</v>
      </c>
      <c r="H40" s="18">
        <f t="shared" si="0"/>
        <v>6.7672080433101314E-2</v>
      </c>
    </row>
    <row r="41" spans="1:8" x14ac:dyDescent="0.25">
      <c r="A41" s="12" t="s">
        <v>119</v>
      </c>
      <c r="B41" s="47" t="s">
        <v>65</v>
      </c>
      <c r="C41" s="47"/>
      <c r="D41" s="13">
        <v>45409</v>
      </c>
      <c r="E41" s="48"/>
      <c r="F41" s="48"/>
      <c r="G41" s="15" t="s">
        <v>40</v>
      </c>
      <c r="H41" s="18">
        <f t="shared" si="0"/>
        <v>0.87797757153905642</v>
      </c>
    </row>
    <row r="42" spans="1:8" x14ac:dyDescent="0.25">
      <c r="A42" s="45" t="s">
        <v>67</v>
      </c>
      <c r="B42" s="45"/>
      <c r="C42" s="45"/>
      <c r="D42" s="45"/>
      <c r="E42" s="45"/>
      <c r="F42" s="45"/>
      <c r="G42" s="45"/>
      <c r="H42" s="45"/>
    </row>
    <row r="43" spans="1:8" x14ac:dyDescent="0.25">
      <c r="A43" s="12" t="s">
        <v>70</v>
      </c>
      <c r="B43" s="42" t="s">
        <v>68</v>
      </c>
      <c r="C43" s="43"/>
      <c r="D43" s="43"/>
      <c r="E43" s="43"/>
      <c r="F43" s="44"/>
      <c r="G43" s="15" t="s">
        <v>69</v>
      </c>
      <c r="H43" s="6">
        <f>D43/2734.06</f>
        <v>0</v>
      </c>
    </row>
    <row r="44" spans="1:8" x14ac:dyDescent="0.25">
      <c r="A44" s="12" t="s">
        <v>71</v>
      </c>
      <c r="B44" s="42" t="s">
        <v>72</v>
      </c>
      <c r="C44" s="43"/>
      <c r="D44" s="43"/>
      <c r="E44" s="43"/>
      <c r="F44" s="44"/>
      <c r="G44" s="15" t="s">
        <v>69</v>
      </c>
      <c r="H44" s="6">
        <f>D44/2734.06</f>
        <v>0</v>
      </c>
    </row>
    <row r="45" spans="1:8" x14ac:dyDescent="0.25">
      <c r="A45" s="12" t="s">
        <v>73</v>
      </c>
      <c r="B45" s="42" t="s">
        <v>74</v>
      </c>
      <c r="C45" s="43"/>
      <c r="D45" s="43"/>
      <c r="E45" s="43"/>
      <c r="F45" s="44"/>
      <c r="G45" s="15" t="s">
        <v>69</v>
      </c>
      <c r="H45" s="6">
        <f>D45/2734.06</f>
        <v>0</v>
      </c>
    </row>
    <row r="46" spans="1:8" x14ac:dyDescent="0.25">
      <c r="A46" s="12" t="s">
        <v>75</v>
      </c>
      <c r="B46" s="42" t="s">
        <v>76</v>
      </c>
      <c r="C46" s="43"/>
      <c r="D46" s="43"/>
      <c r="E46" s="43"/>
      <c r="F46" s="44"/>
      <c r="G46" s="15" t="s">
        <v>9</v>
      </c>
      <c r="H46" s="6">
        <f>D46/2734.06</f>
        <v>0</v>
      </c>
    </row>
    <row r="47" spans="1:8" x14ac:dyDescent="0.25">
      <c r="A47" s="45" t="s">
        <v>77</v>
      </c>
      <c r="B47" s="45"/>
      <c r="C47" s="45"/>
      <c r="D47" s="45"/>
      <c r="E47" s="45"/>
      <c r="F47" s="45"/>
      <c r="G47" s="45"/>
      <c r="H47" s="45"/>
    </row>
    <row r="48" spans="1:8" x14ac:dyDescent="0.25">
      <c r="A48" s="12" t="s">
        <v>78</v>
      </c>
      <c r="B48" s="42" t="s">
        <v>8</v>
      </c>
      <c r="C48" s="43"/>
      <c r="D48" s="43"/>
      <c r="E48" s="43"/>
      <c r="F48" s="44"/>
      <c r="G48" s="15" t="s">
        <v>9</v>
      </c>
      <c r="H48" s="6">
        <v>15526.14</v>
      </c>
    </row>
    <row r="49" spans="1:8" x14ac:dyDescent="0.25">
      <c r="A49" s="12" t="s">
        <v>79</v>
      </c>
      <c r="B49" s="42" t="s">
        <v>10</v>
      </c>
      <c r="C49" s="43"/>
      <c r="D49" s="43"/>
      <c r="E49" s="43"/>
      <c r="F49" s="44"/>
      <c r="G49" s="15" t="s">
        <v>9</v>
      </c>
      <c r="H49" s="6">
        <v>144504.91</v>
      </c>
    </row>
    <row r="50" spans="1:8" x14ac:dyDescent="0.25">
      <c r="A50" s="12" t="s">
        <v>80</v>
      </c>
      <c r="B50" s="42" t="s">
        <v>11</v>
      </c>
      <c r="C50" s="43"/>
      <c r="D50" s="43"/>
      <c r="E50" s="43"/>
      <c r="F50" s="44"/>
      <c r="G50" s="15" t="s">
        <v>9</v>
      </c>
      <c r="H50" s="6">
        <v>160031.04999999999</v>
      </c>
    </row>
    <row r="51" spans="1:8" x14ac:dyDescent="0.25">
      <c r="A51" s="12" t="s">
        <v>81</v>
      </c>
      <c r="B51" s="42" t="s">
        <v>23</v>
      </c>
      <c r="C51" s="43"/>
      <c r="D51" s="43"/>
      <c r="E51" s="43"/>
      <c r="F51" s="44"/>
      <c r="G51" s="15" t="s">
        <v>9</v>
      </c>
      <c r="H51" s="6">
        <v>17581.66</v>
      </c>
    </row>
    <row r="52" spans="1:8" x14ac:dyDescent="0.25">
      <c r="A52" s="12" t="s">
        <v>82</v>
      </c>
      <c r="B52" s="42" t="s">
        <v>24</v>
      </c>
      <c r="C52" s="43"/>
      <c r="D52" s="43"/>
      <c r="E52" s="43"/>
      <c r="F52" s="44"/>
      <c r="G52" s="15" t="s">
        <v>9</v>
      </c>
      <c r="H52" s="6">
        <v>34537.550000000003</v>
      </c>
    </row>
    <row r="53" spans="1:8" x14ac:dyDescent="0.25">
      <c r="A53" s="12" t="s">
        <v>83</v>
      </c>
      <c r="B53" s="42" t="s">
        <v>25</v>
      </c>
      <c r="C53" s="43"/>
      <c r="D53" s="43"/>
      <c r="E53" s="43"/>
      <c r="F53" s="44"/>
      <c r="G53" s="15" t="s">
        <v>9</v>
      </c>
      <c r="H53" s="6">
        <v>52119.21</v>
      </c>
    </row>
    <row r="54" spans="1:8" x14ac:dyDescent="0.25">
      <c r="A54" s="45" t="s">
        <v>84</v>
      </c>
      <c r="B54" s="45"/>
      <c r="C54" s="45"/>
      <c r="D54" s="45"/>
      <c r="E54" s="45"/>
      <c r="F54" s="45"/>
      <c r="G54" s="45"/>
      <c r="H54" s="45"/>
    </row>
    <row r="55" spans="1:8" ht="33.75" customHeight="1" x14ac:dyDescent="0.25">
      <c r="A55" s="11">
        <v>32</v>
      </c>
      <c r="B55" s="46" t="s">
        <v>85</v>
      </c>
      <c r="C55" s="46"/>
      <c r="D55" s="11" t="s">
        <v>32</v>
      </c>
      <c r="E55" s="11" t="s">
        <v>86</v>
      </c>
      <c r="F55" s="11" t="s">
        <v>87</v>
      </c>
      <c r="G55" s="11" t="s">
        <v>88</v>
      </c>
      <c r="H55" s="11" t="s">
        <v>89</v>
      </c>
    </row>
    <row r="56" spans="1:8" x14ac:dyDescent="0.25">
      <c r="A56" s="2">
        <v>33</v>
      </c>
      <c r="B56" s="47" t="s">
        <v>32</v>
      </c>
      <c r="C56" s="47"/>
      <c r="D56" s="2" t="s">
        <v>90</v>
      </c>
      <c r="E56" s="2" t="s">
        <v>91</v>
      </c>
      <c r="F56" s="2" t="s">
        <v>92</v>
      </c>
      <c r="G56" s="2" t="s">
        <v>92</v>
      </c>
      <c r="H56" s="2" t="s">
        <v>92</v>
      </c>
    </row>
    <row r="57" spans="1:8" x14ac:dyDescent="0.25">
      <c r="A57" s="2">
        <v>34</v>
      </c>
      <c r="B57" s="47" t="s">
        <v>94</v>
      </c>
      <c r="C57" s="47"/>
      <c r="D57" s="2" t="s">
        <v>93</v>
      </c>
      <c r="E57" s="2" t="s">
        <v>90</v>
      </c>
      <c r="F57" s="2" t="s">
        <v>90</v>
      </c>
      <c r="G57" s="13">
        <v>7822.26</v>
      </c>
      <c r="H57" s="13">
        <v>13195.51</v>
      </c>
    </row>
    <row r="58" spans="1:8" x14ac:dyDescent="0.25">
      <c r="A58" s="2">
        <v>35</v>
      </c>
      <c r="B58" s="47" t="s">
        <v>95</v>
      </c>
      <c r="C58" s="47"/>
      <c r="D58" s="2" t="s">
        <v>9</v>
      </c>
      <c r="E58" s="2" t="s">
        <v>90</v>
      </c>
      <c r="F58" s="2" t="s">
        <v>90</v>
      </c>
      <c r="G58" s="13">
        <v>80393.289999999994</v>
      </c>
      <c r="H58" s="13">
        <v>145118.79999999999</v>
      </c>
    </row>
    <row r="59" spans="1:8" x14ac:dyDescent="0.25">
      <c r="A59" s="2">
        <v>36</v>
      </c>
      <c r="B59" s="47" t="s">
        <v>96</v>
      </c>
      <c r="C59" s="47"/>
      <c r="D59" s="2" t="s">
        <v>9</v>
      </c>
      <c r="E59" s="2" t="s">
        <v>90</v>
      </c>
      <c r="F59" s="2" t="s">
        <v>90</v>
      </c>
      <c r="G59" s="13">
        <v>79929.89</v>
      </c>
      <c r="H59" s="13">
        <v>145198.56</v>
      </c>
    </row>
    <row r="60" spans="1:8" x14ac:dyDescent="0.25">
      <c r="A60" s="2">
        <v>37</v>
      </c>
      <c r="B60" s="47" t="s">
        <v>97</v>
      </c>
      <c r="C60" s="47"/>
      <c r="D60" s="2" t="s">
        <v>9</v>
      </c>
      <c r="E60" s="2" t="s">
        <v>90</v>
      </c>
      <c r="F60" s="2" t="s">
        <v>90</v>
      </c>
      <c r="G60" s="13">
        <v>463.4</v>
      </c>
      <c r="H60" s="13">
        <v>-79.760000000000005</v>
      </c>
    </row>
    <row r="61" spans="1:8" ht="48" customHeight="1" x14ac:dyDescent="0.25">
      <c r="A61" s="19">
        <v>38</v>
      </c>
      <c r="B61" s="46" t="s">
        <v>98</v>
      </c>
      <c r="C61" s="46"/>
      <c r="D61" s="19" t="s">
        <v>9</v>
      </c>
      <c r="E61" s="19" t="s">
        <v>90</v>
      </c>
      <c r="F61" s="19" t="s">
        <v>90</v>
      </c>
      <c r="G61" s="17">
        <v>71506.94</v>
      </c>
      <c r="H61" s="17">
        <v>135702.03</v>
      </c>
    </row>
    <row r="62" spans="1:8" ht="48" customHeight="1" x14ac:dyDescent="0.25">
      <c r="A62" s="19">
        <v>39</v>
      </c>
      <c r="B62" s="46" t="s">
        <v>99</v>
      </c>
      <c r="C62" s="46"/>
      <c r="D62" s="19" t="s">
        <v>9</v>
      </c>
      <c r="E62" s="19" t="s">
        <v>90</v>
      </c>
      <c r="F62" s="19" t="s">
        <v>90</v>
      </c>
      <c r="G62" s="17">
        <v>79929.89</v>
      </c>
      <c r="H62" s="17">
        <v>145198.56</v>
      </c>
    </row>
    <row r="63" spans="1:8" ht="48" customHeight="1" x14ac:dyDescent="0.25">
      <c r="A63" s="19">
        <v>40</v>
      </c>
      <c r="B63" s="46" t="s">
        <v>100</v>
      </c>
      <c r="C63" s="46"/>
      <c r="D63" s="19" t="s">
        <v>9</v>
      </c>
      <c r="E63" s="19" t="s">
        <v>90</v>
      </c>
      <c r="F63" s="19" t="s">
        <v>90</v>
      </c>
      <c r="G63" s="17">
        <v>0</v>
      </c>
      <c r="H63" s="17">
        <v>-9496.5300000000007</v>
      </c>
    </row>
    <row r="64" spans="1:8" ht="48" customHeight="1" x14ac:dyDescent="0.25">
      <c r="A64" s="19">
        <v>41</v>
      </c>
      <c r="B64" s="46" t="s">
        <v>101</v>
      </c>
      <c r="C64" s="46"/>
      <c r="D64" s="19" t="s">
        <v>9</v>
      </c>
      <c r="E64" s="19" t="s">
        <v>90</v>
      </c>
      <c r="F64" s="19" t="s">
        <v>90</v>
      </c>
      <c r="G64" s="17">
        <v>0</v>
      </c>
      <c r="H64" s="17">
        <v>0</v>
      </c>
    </row>
    <row r="65" spans="1:8" x14ac:dyDescent="0.25">
      <c r="A65" s="45" t="s">
        <v>102</v>
      </c>
      <c r="B65" s="45"/>
      <c r="C65" s="45"/>
      <c r="D65" s="45"/>
      <c r="E65" s="45"/>
      <c r="F65" s="45"/>
      <c r="G65" s="45"/>
      <c r="H65" s="45"/>
    </row>
    <row r="66" spans="1:8" x14ac:dyDescent="0.25">
      <c r="A66" s="12" t="s">
        <v>103</v>
      </c>
      <c r="B66" s="42" t="s">
        <v>68</v>
      </c>
      <c r="C66" s="43"/>
      <c r="D66" s="43"/>
      <c r="E66" s="43"/>
      <c r="F66" s="44"/>
      <c r="G66" s="15" t="s">
        <v>69</v>
      </c>
      <c r="H66" s="6">
        <f>D66/2734.06</f>
        <v>0</v>
      </c>
    </row>
    <row r="67" spans="1:8" x14ac:dyDescent="0.25">
      <c r="A67" s="12" t="s">
        <v>104</v>
      </c>
      <c r="B67" s="42" t="s">
        <v>72</v>
      </c>
      <c r="C67" s="43"/>
      <c r="D67" s="43"/>
      <c r="E67" s="43"/>
      <c r="F67" s="44"/>
      <c r="G67" s="15" t="s">
        <v>69</v>
      </c>
      <c r="H67" s="6">
        <f>D67/2734.06</f>
        <v>0</v>
      </c>
    </row>
    <row r="68" spans="1:8" x14ac:dyDescent="0.25">
      <c r="A68" s="12" t="s">
        <v>105</v>
      </c>
      <c r="B68" s="42" t="s">
        <v>74</v>
      </c>
      <c r="C68" s="43"/>
      <c r="D68" s="43"/>
      <c r="E68" s="43"/>
      <c r="F68" s="44"/>
      <c r="G68" s="15" t="s">
        <v>69</v>
      </c>
      <c r="H68" s="6">
        <f>D68/2734.06</f>
        <v>0</v>
      </c>
    </row>
    <row r="69" spans="1:8" x14ac:dyDescent="0.25">
      <c r="A69" s="12" t="s">
        <v>106</v>
      </c>
      <c r="B69" s="42" t="s">
        <v>76</v>
      </c>
      <c r="C69" s="43"/>
      <c r="D69" s="43"/>
      <c r="E69" s="43"/>
      <c r="F69" s="44"/>
      <c r="G69" s="15" t="s">
        <v>9</v>
      </c>
      <c r="H69" s="6">
        <f>D69/2734.06</f>
        <v>0</v>
      </c>
    </row>
    <row r="70" spans="1:8" x14ac:dyDescent="0.25">
      <c r="A70" s="45" t="s">
        <v>107</v>
      </c>
      <c r="B70" s="45"/>
      <c r="C70" s="45"/>
      <c r="D70" s="45"/>
      <c r="E70" s="45"/>
      <c r="F70" s="45"/>
      <c r="G70" s="45"/>
      <c r="H70" s="45"/>
    </row>
    <row r="71" spans="1:8" x14ac:dyDescent="0.25">
      <c r="A71" s="12" t="s">
        <v>108</v>
      </c>
      <c r="B71" s="42" t="s">
        <v>111</v>
      </c>
      <c r="C71" s="43"/>
      <c r="D71" s="43"/>
      <c r="E71" s="43"/>
      <c r="F71" s="44"/>
      <c r="G71" s="15" t="s">
        <v>69</v>
      </c>
      <c r="H71" s="6">
        <f>D71/2734.06</f>
        <v>0</v>
      </c>
    </row>
    <row r="72" spans="1:8" x14ac:dyDescent="0.25">
      <c r="A72" s="12" t="s">
        <v>109</v>
      </c>
      <c r="B72" s="42" t="s">
        <v>112</v>
      </c>
      <c r="C72" s="43"/>
      <c r="D72" s="43"/>
      <c r="E72" s="43"/>
      <c r="F72" s="44"/>
      <c r="G72" s="15" t="s">
        <v>69</v>
      </c>
      <c r="H72" s="6">
        <f>D72/2734.06</f>
        <v>0</v>
      </c>
    </row>
    <row r="73" spans="1:8" x14ac:dyDescent="0.25">
      <c r="A73" s="12" t="s">
        <v>110</v>
      </c>
      <c r="B73" s="42" t="s">
        <v>113</v>
      </c>
      <c r="C73" s="43"/>
      <c r="D73" s="43"/>
      <c r="E73" s="43"/>
      <c r="F73" s="44"/>
      <c r="G73" s="15" t="s">
        <v>9</v>
      </c>
      <c r="H73" s="6">
        <f>D73/2734.06</f>
        <v>0</v>
      </c>
    </row>
    <row r="75" spans="1:8" ht="58.5" customHeight="1" x14ac:dyDescent="0.25">
      <c r="A75" s="39" t="s">
        <v>114</v>
      </c>
      <c r="B75" s="39"/>
      <c r="C75" s="39"/>
      <c r="D75" s="39"/>
      <c r="E75" s="39"/>
      <c r="F75" s="39"/>
      <c r="G75" s="39"/>
      <c r="H75" s="39"/>
    </row>
  </sheetData>
  <mergeCells count="89"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5:F45"/>
    <mergeCell ref="B38:C38"/>
    <mergeCell ref="E38:F38"/>
    <mergeCell ref="B39:C39"/>
    <mergeCell ref="E39:F39"/>
    <mergeCell ref="B40:C40"/>
    <mergeCell ref="E40:F40"/>
    <mergeCell ref="B41:C41"/>
    <mergeCell ref="E41:F41"/>
    <mergeCell ref="A42:H42"/>
    <mergeCell ref="B43:F43"/>
    <mergeCell ref="B44:F44"/>
    <mergeCell ref="B57:C57"/>
    <mergeCell ref="B46:F46"/>
    <mergeCell ref="A47:H47"/>
    <mergeCell ref="B48:F48"/>
    <mergeCell ref="B49:F49"/>
    <mergeCell ref="B50:F50"/>
    <mergeCell ref="B51:F51"/>
    <mergeCell ref="B52:F52"/>
    <mergeCell ref="B53:F53"/>
    <mergeCell ref="A54:H54"/>
    <mergeCell ref="B55:C55"/>
    <mergeCell ref="B56:C56"/>
    <mergeCell ref="B69:F69"/>
    <mergeCell ref="B58:C58"/>
    <mergeCell ref="B59:C59"/>
    <mergeCell ref="B60:C60"/>
    <mergeCell ref="B61:C61"/>
    <mergeCell ref="B62:C62"/>
    <mergeCell ref="B63:C63"/>
    <mergeCell ref="B64:C64"/>
    <mergeCell ref="A65:H65"/>
    <mergeCell ref="B66:F66"/>
    <mergeCell ref="B67:F67"/>
    <mergeCell ref="B68:F68"/>
    <mergeCell ref="A70:H70"/>
    <mergeCell ref="B71:F71"/>
    <mergeCell ref="B72:F72"/>
    <mergeCell ref="B73:F73"/>
    <mergeCell ref="A75:H75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H76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235</v>
      </c>
      <c r="F1" t="s">
        <v>129</v>
      </c>
      <c r="G1">
        <v>3398</v>
      </c>
    </row>
    <row r="3" spans="1:8" x14ac:dyDescent="0.25">
      <c r="A3" s="32" t="s">
        <v>0</v>
      </c>
      <c r="B3" s="55" t="s">
        <v>1</v>
      </c>
      <c r="C3" s="56"/>
      <c r="D3" s="56"/>
      <c r="E3" s="56"/>
      <c r="F3" s="57"/>
      <c r="G3" s="32" t="s">
        <v>2</v>
      </c>
      <c r="H3" s="32" t="s">
        <v>3</v>
      </c>
    </row>
    <row r="4" spans="1:8" x14ac:dyDescent="0.25">
      <c r="A4" s="35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35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35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35">
        <v>4</v>
      </c>
      <c r="B8" s="47" t="s">
        <v>8</v>
      </c>
      <c r="C8" s="47"/>
      <c r="D8" s="47"/>
      <c r="E8" s="47"/>
      <c r="F8" s="47"/>
      <c r="G8" s="35" t="s">
        <v>9</v>
      </c>
      <c r="H8" s="5">
        <v>14518.3</v>
      </c>
    </row>
    <row r="9" spans="1:8" x14ac:dyDescent="0.25">
      <c r="A9" s="35">
        <v>5</v>
      </c>
      <c r="B9" s="47" t="s">
        <v>10</v>
      </c>
      <c r="C9" s="47"/>
      <c r="D9" s="47"/>
      <c r="E9" s="47"/>
      <c r="F9" s="47"/>
      <c r="G9" s="35" t="s">
        <v>9</v>
      </c>
      <c r="H9" s="5">
        <v>87560.47</v>
      </c>
    </row>
    <row r="10" spans="1:8" x14ac:dyDescent="0.25">
      <c r="A10" s="35">
        <v>6</v>
      </c>
      <c r="B10" s="47" t="s">
        <v>11</v>
      </c>
      <c r="C10" s="47"/>
      <c r="D10" s="47"/>
      <c r="E10" s="47"/>
      <c r="F10" s="47"/>
      <c r="G10" s="35" t="s">
        <v>9</v>
      </c>
      <c r="H10" s="5">
        <v>102375.77</v>
      </c>
    </row>
    <row r="11" spans="1:8" x14ac:dyDescent="0.25">
      <c r="A11" s="35">
        <v>7</v>
      </c>
      <c r="B11" s="47" t="s">
        <v>12</v>
      </c>
      <c r="C11" s="47"/>
      <c r="D11" s="47"/>
      <c r="E11" s="47"/>
      <c r="F11" s="47"/>
      <c r="G11" s="35" t="s">
        <v>9</v>
      </c>
      <c r="H11" s="6">
        <v>816892.5</v>
      </c>
    </row>
    <row r="12" spans="1:8" x14ac:dyDescent="0.25">
      <c r="A12" s="35">
        <v>8</v>
      </c>
      <c r="B12" s="52" t="s">
        <v>13</v>
      </c>
      <c r="C12" s="52"/>
      <c r="D12" s="52"/>
      <c r="E12" s="52"/>
      <c r="F12" s="52"/>
      <c r="G12" s="35" t="s">
        <v>9</v>
      </c>
      <c r="H12" s="6">
        <v>723024.68</v>
      </c>
    </row>
    <row r="13" spans="1:8" x14ac:dyDescent="0.25">
      <c r="A13" s="35">
        <v>9</v>
      </c>
      <c r="B13" s="52" t="s">
        <v>14</v>
      </c>
      <c r="C13" s="52"/>
      <c r="D13" s="52"/>
      <c r="E13" s="52"/>
      <c r="F13" s="52"/>
      <c r="G13" s="35" t="s">
        <v>9</v>
      </c>
      <c r="H13" s="6">
        <v>93867.82</v>
      </c>
    </row>
    <row r="14" spans="1:8" x14ac:dyDescent="0.25">
      <c r="A14" s="35">
        <v>10</v>
      </c>
      <c r="B14" s="52" t="s">
        <v>15</v>
      </c>
      <c r="C14" s="52"/>
      <c r="D14" s="52"/>
      <c r="E14" s="52"/>
      <c r="F14" s="52"/>
      <c r="G14" s="35" t="s">
        <v>9</v>
      </c>
      <c r="H14" s="6">
        <v>0</v>
      </c>
    </row>
    <row r="15" spans="1:8" x14ac:dyDescent="0.25">
      <c r="A15" s="35">
        <v>11</v>
      </c>
      <c r="B15" s="52" t="s">
        <v>16</v>
      </c>
      <c r="C15" s="52"/>
      <c r="D15" s="52"/>
      <c r="E15" s="52"/>
      <c r="F15" s="52"/>
      <c r="G15" s="35" t="s">
        <v>9</v>
      </c>
      <c r="H15" s="6">
        <v>728087.47</v>
      </c>
    </row>
    <row r="16" spans="1:8" x14ac:dyDescent="0.25">
      <c r="A16" s="35">
        <v>12</v>
      </c>
      <c r="B16" s="52" t="s">
        <v>17</v>
      </c>
      <c r="C16" s="52"/>
      <c r="D16" s="52"/>
      <c r="E16" s="52"/>
      <c r="F16" s="52"/>
      <c r="G16" s="35" t="s">
        <v>9</v>
      </c>
      <c r="H16" s="6">
        <v>716937.47</v>
      </c>
    </row>
    <row r="17" spans="1:8" x14ac:dyDescent="0.25">
      <c r="A17" s="35">
        <v>13</v>
      </c>
      <c r="B17" s="52" t="s">
        <v>18</v>
      </c>
      <c r="C17" s="52"/>
      <c r="D17" s="52"/>
      <c r="E17" s="52"/>
      <c r="F17" s="52"/>
      <c r="G17" s="35" t="s">
        <v>9</v>
      </c>
      <c r="H17" s="6">
        <v>0</v>
      </c>
    </row>
    <row r="18" spans="1:8" x14ac:dyDescent="0.25">
      <c r="A18" s="35">
        <v>14</v>
      </c>
      <c r="B18" s="52" t="s">
        <v>19</v>
      </c>
      <c r="C18" s="52"/>
      <c r="D18" s="52"/>
      <c r="E18" s="52"/>
      <c r="F18" s="52"/>
      <c r="G18" s="35" t="s">
        <v>9</v>
      </c>
      <c r="H18" s="6">
        <v>0</v>
      </c>
    </row>
    <row r="19" spans="1:8" x14ac:dyDescent="0.25">
      <c r="A19" s="35">
        <v>15</v>
      </c>
      <c r="B19" s="52" t="s">
        <v>20</v>
      </c>
      <c r="C19" s="52"/>
      <c r="D19" s="52"/>
      <c r="E19" s="52"/>
      <c r="F19" s="52"/>
      <c r="G19" s="35" t="s">
        <v>9</v>
      </c>
      <c r="H19" s="6">
        <v>11150</v>
      </c>
    </row>
    <row r="20" spans="1:8" x14ac:dyDescent="0.25">
      <c r="A20" s="35">
        <v>16</v>
      </c>
      <c r="B20" s="52" t="s">
        <v>21</v>
      </c>
      <c r="C20" s="52"/>
      <c r="D20" s="52"/>
      <c r="E20" s="52"/>
      <c r="F20" s="52"/>
      <c r="G20" s="35" t="s">
        <v>9</v>
      </c>
      <c r="H20" s="6">
        <v>0</v>
      </c>
    </row>
    <row r="21" spans="1:8" x14ac:dyDescent="0.25">
      <c r="A21" s="35">
        <v>17</v>
      </c>
      <c r="B21" s="52" t="s">
        <v>22</v>
      </c>
      <c r="C21" s="52"/>
      <c r="D21" s="52"/>
      <c r="E21" s="52"/>
      <c r="F21" s="52"/>
      <c r="G21" s="35" t="s">
        <v>9</v>
      </c>
      <c r="H21" s="6">
        <v>640527</v>
      </c>
    </row>
    <row r="22" spans="1:8" x14ac:dyDescent="0.25">
      <c r="A22" s="35">
        <v>18</v>
      </c>
      <c r="B22" s="52" t="s">
        <v>23</v>
      </c>
      <c r="C22" s="52"/>
      <c r="D22" s="52"/>
      <c r="E22" s="52"/>
      <c r="F22" s="52"/>
      <c r="G22" s="35" t="s">
        <v>9</v>
      </c>
      <c r="H22" s="6">
        <v>6110.64</v>
      </c>
    </row>
    <row r="23" spans="1:8" x14ac:dyDescent="0.25">
      <c r="A23" s="35">
        <v>19</v>
      </c>
      <c r="B23" s="52" t="s">
        <v>24</v>
      </c>
      <c r="C23" s="52"/>
      <c r="D23" s="52"/>
      <c r="E23" s="52"/>
      <c r="F23" s="52"/>
      <c r="G23" s="35" t="s">
        <v>9</v>
      </c>
      <c r="H23" s="6">
        <v>176365.5</v>
      </c>
    </row>
    <row r="24" spans="1:8" x14ac:dyDescent="0.25">
      <c r="A24" s="35">
        <v>20</v>
      </c>
      <c r="B24" s="52" t="s">
        <v>25</v>
      </c>
      <c r="C24" s="52"/>
      <c r="D24" s="52"/>
      <c r="E24" s="52"/>
      <c r="F24" s="52"/>
      <c r="G24" s="35" t="s">
        <v>9</v>
      </c>
      <c r="H24" s="6">
        <v>182476.14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373749.53</v>
      </c>
      <c r="E27" s="41" t="s">
        <v>39</v>
      </c>
      <c r="F27" s="41"/>
      <c r="G27" s="8" t="s">
        <v>40</v>
      </c>
      <c r="H27" s="18">
        <f>D27/$G$1/12</f>
        <v>9.1659194133804203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42858.61</v>
      </c>
      <c r="E28" s="41" t="s">
        <v>39</v>
      </c>
      <c r="F28" s="41"/>
      <c r="G28" s="8" t="s">
        <v>40</v>
      </c>
      <c r="H28" s="18">
        <f t="shared" ref="H28:H35" si="0">D28/$G$1/12</f>
        <v>1.0510744065136355</v>
      </c>
    </row>
    <row r="29" spans="1:8" ht="15" customHeight="1" x14ac:dyDescent="0.25">
      <c r="A29" s="16" t="s">
        <v>42</v>
      </c>
      <c r="B29" s="47" t="s">
        <v>37</v>
      </c>
      <c r="C29" s="47"/>
      <c r="D29" s="17">
        <v>15087.25</v>
      </c>
      <c r="E29" s="60" t="s">
        <v>39</v>
      </c>
      <c r="F29" s="61"/>
      <c r="G29" s="8" t="s">
        <v>40</v>
      </c>
      <c r="H29" s="18">
        <f t="shared" si="0"/>
        <v>0.37000318814989214</v>
      </c>
    </row>
    <row r="30" spans="1:8" ht="15" customHeight="1" x14ac:dyDescent="0.25">
      <c r="A30" s="16" t="s">
        <v>46</v>
      </c>
      <c r="B30" s="58" t="s">
        <v>44</v>
      </c>
      <c r="C30" s="59"/>
      <c r="D30" s="17">
        <v>22426.799999999999</v>
      </c>
      <c r="E30" s="41" t="s">
        <v>39</v>
      </c>
      <c r="F30" s="41"/>
      <c r="G30" s="15" t="s">
        <v>40</v>
      </c>
      <c r="H30" s="18">
        <f t="shared" si="0"/>
        <v>0.54999999999999993</v>
      </c>
    </row>
    <row r="31" spans="1:8" ht="28.5" customHeight="1" x14ac:dyDescent="0.25">
      <c r="A31" s="16" t="s">
        <v>48</v>
      </c>
      <c r="B31" s="40" t="s">
        <v>45</v>
      </c>
      <c r="C31" s="40"/>
      <c r="D31" s="17">
        <f>17093.3+15201.5</f>
        <v>32294.799999999999</v>
      </c>
      <c r="E31" s="41" t="s">
        <v>43</v>
      </c>
      <c r="F31" s="41"/>
      <c r="G31" s="8" t="s">
        <v>40</v>
      </c>
      <c r="H31" s="18">
        <f t="shared" si="0"/>
        <v>0.79200510103982735</v>
      </c>
    </row>
    <row r="32" spans="1:8" ht="15" customHeight="1" x14ac:dyDescent="0.25">
      <c r="A32" s="16" t="s">
        <v>51</v>
      </c>
      <c r="B32" s="40" t="s">
        <v>167</v>
      </c>
      <c r="C32" s="40"/>
      <c r="D32" s="17">
        <v>4200</v>
      </c>
      <c r="E32" s="41" t="s">
        <v>39</v>
      </c>
      <c r="F32" s="41"/>
      <c r="G32" s="8" t="s">
        <v>40</v>
      </c>
      <c r="H32" s="18">
        <f t="shared" si="0"/>
        <v>0.10300176574455562</v>
      </c>
    </row>
    <row r="33" spans="1:8" ht="43.5" customHeight="1" x14ac:dyDescent="0.25">
      <c r="A33" s="16" t="s">
        <v>53</v>
      </c>
      <c r="B33" s="40" t="s">
        <v>237</v>
      </c>
      <c r="C33" s="40"/>
      <c r="D33" s="17">
        <f>22800+10000</f>
        <v>32800</v>
      </c>
      <c r="E33" s="41" t="s">
        <v>39</v>
      </c>
      <c r="F33" s="41"/>
      <c r="G33" s="8" t="s">
        <v>40</v>
      </c>
      <c r="H33" s="18">
        <f t="shared" si="0"/>
        <v>0.80439474200510108</v>
      </c>
    </row>
    <row r="34" spans="1:8" ht="15" customHeight="1" x14ac:dyDescent="0.25">
      <c r="A34" s="16" t="s">
        <v>55</v>
      </c>
      <c r="B34" s="40" t="s">
        <v>47</v>
      </c>
      <c r="C34" s="40"/>
      <c r="D34" s="17">
        <v>73920</v>
      </c>
      <c r="E34" s="41" t="s">
        <v>39</v>
      </c>
      <c r="F34" s="41"/>
      <c r="G34" s="8" t="s">
        <v>40</v>
      </c>
      <c r="H34" s="18">
        <f t="shared" si="0"/>
        <v>1.8128310771041789</v>
      </c>
    </row>
    <row r="35" spans="1:8" ht="27.75" customHeight="1" x14ac:dyDescent="0.25">
      <c r="A35" s="16" t="s">
        <v>57</v>
      </c>
      <c r="B35" s="40" t="s">
        <v>49</v>
      </c>
      <c r="C35" s="40"/>
      <c r="D35" s="17">
        <v>1212.1199999999999</v>
      </c>
      <c r="E35" s="41" t="s">
        <v>50</v>
      </c>
      <c r="F35" s="41"/>
      <c r="G35" s="8" t="s">
        <v>40</v>
      </c>
      <c r="H35" s="18">
        <f t="shared" si="0"/>
        <v>2.9726309593878748E-2</v>
      </c>
    </row>
    <row r="36" spans="1:8" ht="27.75" customHeight="1" x14ac:dyDescent="0.25">
      <c r="A36" s="16" t="s">
        <v>59</v>
      </c>
      <c r="B36" s="40" t="s">
        <v>52</v>
      </c>
      <c r="C36" s="40"/>
      <c r="D36" s="17">
        <v>4500</v>
      </c>
      <c r="E36" s="41" t="s">
        <v>50</v>
      </c>
      <c r="F36" s="41"/>
      <c r="G36" s="8" t="s">
        <v>40</v>
      </c>
      <c r="H36" s="18">
        <f t="shared" ref="H36" si="1">D36/$G$1/12</f>
        <v>0.11035903472630959</v>
      </c>
    </row>
    <row r="37" spans="1:8" ht="44.25" customHeight="1" x14ac:dyDescent="0.25">
      <c r="A37" s="16" t="s">
        <v>60</v>
      </c>
      <c r="B37" s="40" t="s">
        <v>240</v>
      </c>
      <c r="C37" s="40"/>
      <c r="D37" s="17">
        <f>570.2+5255.91+5759.74+615.82</f>
        <v>12201.669999999998</v>
      </c>
      <c r="E37" s="41" t="s">
        <v>56</v>
      </c>
      <c r="F37" s="41"/>
      <c r="G37" s="8" t="s">
        <v>40</v>
      </c>
      <c r="H37" s="18">
        <f t="shared" ref="H37" si="2">D37/$G$1/12</f>
        <v>0.29923656072199328</v>
      </c>
    </row>
    <row r="38" spans="1:8" ht="27.75" customHeight="1" x14ac:dyDescent="0.25">
      <c r="A38" s="16" t="s">
        <v>62</v>
      </c>
      <c r="B38" s="40" t="s">
        <v>238</v>
      </c>
      <c r="C38" s="40"/>
      <c r="D38" s="17">
        <v>18400</v>
      </c>
      <c r="E38" s="41" t="s">
        <v>39</v>
      </c>
      <c r="F38" s="41"/>
      <c r="G38" s="8" t="s">
        <v>40</v>
      </c>
      <c r="H38" s="18">
        <f t="shared" ref="H38:H39" si="3">D38/$G$1/12</f>
        <v>0.45124583088091036</v>
      </c>
    </row>
    <row r="39" spans="1:8" ht="15" customHeight="1" x14ac:dyDescent="0.25">
      <c r="A39" s="16" t="s">
        <v>64</v>
      </c>
      <c r="B39" s="40" t="s">
        <v>61</v>
      </c>
      <c r="C39" s="40"/>
      <c r="D39" s="17">
        <v>230.06</v>
      </c>
      <c r="E39" s="41"/>
      <c r="F39" s="41"/>
      <c r="G39" s="8" t="s">
        <v>40</v>
      </c>
      <c r="H39" s="18">
        <f t="shared" si="3"/>
        <v>5.6420443398077303E-3</v>
      </c>
    </row>
    <row r="40" spans="1:8" ht="15" customHeight="1" x14ac:dyDescent="0.25">
      <c r="A40" s="16" t="s">
        <v>118</v>
      </c>
      <c r="B40" s="40" t="s">
        <v>65</v>
      </c>
      <c r="C40" s="40"/>
      <c r="D40" s="17">
        <v>22704.5</v>
      </c>
      <c r="E40" s="41"/>
      <c r="F40" s="41"/>
      <c r="G40" s="8" t="s">
        <v>40</v>
      </c>
      <c r="H40" s="18">
        <f t="shared" ref="H40" si="4">D40/$G$1/12</f>
        <v>0.55681037865411021</v>
      </c>
    </row>
    <row r="41" spans="1:8" ht="15" customHeight="1" x14ac:dyDescent="0.25">
      <c r="A41" s="16" t="s">
        <v>119</v>
      </c>
      <c r="B41" s="40" t="s">
        <v>239</v>
      </c>
      <c r="C41" s="40"/>
      <c r="D41" s="17">
        <v>992.5</v>
      </c>
      <c r="E41" s="41"/>
      <c r="F41" s="41"/>
      <c r="G41" s="8" t="s">
        <v>40</v>
      </c>
      <c r="H41" s="18">
        <f t="shared" ref="H41" si="5">D41/$G$1/12</f>
        <v>2.4340298214636059E-2</v>
      </c>
    </row>
    <row r="42" spans="1:8" ht="15" customHeight="1" x14ac:dyDescent="0.25">
      <c r="A42" s="16" t="s">
        <v>146</v>
      </c>
      <c r="B42" s="40" t="s">
        <v>134</v>
      </c>
      <c r="C42" s="40"/>
      <c r="D42" s="17">
        <v>30500</v>
      </c>
      <c r="E42" s="41"/>
      <c r="F42" s="41"/>
      <c r="G42" s="8" t="s">
        <v>40</v>
      </c>
      <c r="H42" s="18">
        <f t="shared" ref="H42" si="6">D42/$G$1/12</f>
        <v>0.74798901314498722</v>
      </c>
    </row>
    <row r="43" spans="1:8" x14ac:dyDescent="0.25">
      <c r="A43" s="45" t="s">
        <v>67</v>
      </c>
      <c r="B43" s="45"/>
      <c r="C43" s="45"/>
      <c r="D43" s="45"/>
      <c r="E43" s="45"/>
      <c r="F43" s="45"/>
      <c r="G43" s="45"/>
      <c r="H43" s="45"/>
    </row>
    <row r="44" spans="1:8" x14ac:dyDescent="0.25">
      <c r="A44" s="12" t="s">
        <v>70</v>
      </c>
      <c r="B44" s="42" t="s">
        <v>68</v>
      </c>
      <c r="C44" s="43"/>
      <c r="D44" s="43"/>
      <c r="E44" s="43"/>
      <c r="F44" s="44"/>
      <c r="G44" s="15" t="s">
        <v>69</v>
      </c>
      <c r="H44" s="6">
        <f>D44/2734.06</f>
        <v>0</v>
      </c>
    </row>
    <row r="45" spans="1:8" x14ac:dyDescent="0.25">
      <c r="A45" s="12" t="s">
        <v>71</v>
      </c>
      <c r="B45" s="42" t="s">
        <v>72</v>
      </c>
      <c r="C45" s="43"/>
      <c r="D45" s="43"/>
      <c r="E45" s="43"/>
      <c r="F45" s="44"/>
      <c r="G45" s="15" t="s">
        <v>69</v>
      </c>
      <c r="H45" s="6">
        <f>D45/2734.06</f>
        <v>0</v>
      </c>
    </row>
    <row r="46" spans="1:8" x14ac:dyDescent="0.25">
      <c r="A46" s="12" t="s">
        <v>73</v>
      </c>
      <c r="B46" s="42" t="s">
        <v>74</v>
      </c>
      <c r="C46" s="43"/>
      <c r="D46" s="43"/>
      <c r="E46" s="43"/>
      <c r="F46" s="44"/>
      <c r="G46" s="15" t="s">
        <v>69</v>
      </c>
      <c r="H46" s="6">
        <f>D46/2734.06</f>
        <v>0</v>
      </c>
    </row>
    <row r="47" spans="1:8" x14ac:dyDescent="0.25">
      <c r="A47" s="12" t="s">
        <v>75</v>
      </c>
      <c r="B47" s="42" t="s">
        <v>76</v>
      </c>
      <c r="C47" s="43"/>
      <c r="D47" s="43"/>
      <c r="E47" s="43"/>
      <c r="F47" s="44"/>
      <c r="G47" s="15" t="s">
        <v>9</v>
      </c>
      <c r="H47" s="6">
        <f>D47/2734.06</f>
        <v>0</v>
      </c>
    </row>
    <row r="48" spans="1:8" x14ac:dyDescent="0.25">
      <c r="A48" s="45" t="s">
        <v>77</v>
      </c>
      <c r="B48" s="45"/>
      <c r="C48" s="45"/>
      <c r="D48" s="45"/>
      <c r="E48" s="45"/>
      <c r="F48" s="45"/>
      <c r="G48" s="45"/>
      <c r="H48" s="45"/>
    </row>
    <row r="49" spans="1:8" x14ac:dyDescent="0.25">
      <c r="A49" s="12" t="s">
        <v>78</v>
      </c>
      <c r="B49" s="42" t="s">
        <v>8</v>
      </c>
      <c r="C49" s="43"/>
      <c r="D49" s="43"/>
      <c r="E49" s="43"/>
      <c r="F49" s="44"/>
      <c r="G49" s="15" t="s">
        <v>9</v>
      </c>
      <c r="H49" s="6">
        <v>106500.85</v>
      </c>
    </row>
    <row r="50" spans="1:8" x14ac:dyDescent="0.25">
      <c r="A50" s="12" t="s">
        <v>79</v>
      </c>
      <c r="B50" s="42" t="s">
        <v>10</v>
      </c>
      <c r="C50" s="43"/>
      <c r="D50" s="43"/>
      <c r="E50" s="43"/>
      <c r="F50" s="44"/>
      <c r="G50" s="15" t="s">
        <v>9</v>
      </c>
      <c r="H50" s="6">
        <v>-3721.38</v>
      </c>
    </row>
    <row r="51" spans="1:8" x14ac:dyDescent="0.25">
      <c r="A51" s="12" t="s">
        <v>80</v>
      </c>
      <c r="B51" s="42" t="s">
        <v>11</v>
      </c>
      <c r="C51" s="43"/>
      <c r="D51" s="43"/>
      <c r="E51" s="43"/>
      <c r="F51" s="44"/>
      <c r="G51" s="15" t="s">
        <v>9</v>
      </c>
      <c r="H51" s="6">
        <v>102779.47</v>
      </c>
    </row>
    <row r="52" spans="1:8" x14ac:dyDescent="0.25">
      <c r="A52" s="12" t="s">
        <v>81</v>
      </c>
      <c r="B52" s="42" t="s">
        <v>23</v>
      </c>
      <c r="C52" s="43"/>
      <c r="D52" s="43"/>
      <c r="E52" s="43"/>
      <c r="F52" s="44"/>
      <c r="G52" s="15" t="s">
        <v>9</v>
      </c>
      <c r="H52" s="6">
        <v>70181.03</v>
      </c>
    </row>
    <row r="53" spans="1:8" x14ac:dyDescent="0.25">
      <c r="A53" s="12" t="s">
        <v>82</v>
      </c>
      <c r="B53" s="42" t="s">
        <v>24</v>
      </c>
      <c r="C53" s="43"/>
      <c r="D53" s="43"/>
      <c r="E53" s="43"/>
      <c r="F53" s="44"/>
      <c r="G53" s="15" t="s">
        <v>9</v>
      </c>
      <c r="H53" s="6">
        <v>-22595</v>
      </c>
    </row>
    <row r="54" spans="1:8" x14ac:dyDescent="0.25">
      <c r="A54" s="12" t="s">
        <v>83</v>
      </c>
      <c r="B54" s="42" t="s">
        <v>25</v>
      </c>
      <c r="C54" s="43"/>
      <c r="D54" s="43"/>
      <c r="E54" s="43"/>
      <c r="F54" s="44"/>
      <c r="G54" s="15" t="s">
        <v>9</v>
      </c>
      <c r="H54" s="6">
        <v>47586.03</v>
      </c>
    </row>
    <row r="55" spans="1:8" x14ac:dyDescent="0.25">
      <c r="A55" s="45" t="s">
        <v>84</v>
      </c>
      <c r="B55" s="45"/>
      <c r="C55" s="45"/>
      <c r="D55" s="45"/>
      <c r="E55" s="45"/>
      <c r="F55" s="45"/>
      <c r="G55" s="45"/>
      <c r="H55" s="45"/>
    </row>
    <row r="56" spans="1:8" ht="33.75" customHeight="1" x14ac:dyDescent="0.25">
      <c r="A56" s="33">
        <v>32</v>
      </c>
      <c r="B56" s="46" t="s">
        <v>85</v>
      </c>
      <c r="C56" s="46"/>
      <c r="D56" s="33" t="s">
        <v>32</v>
      </c>
      <c r="E56" s="33" t="s">
        <v>86</v>
      </c>
      <c r="F56" s="33" t="s">
        <v>87</v>
      </c>
      <c r="G56" s="33" t="s">
        <v>88</v>
      </c>
      <c r="H56" s="33" t="s">
        <v>89</v>
      </c>
    </row>
    <row r="57" spans="1:8" x14ac:dyDescent="0.25">
      <c r="A57" s="35">
        <v>33</v>
      </c>
      <c r="B57" s="47" t="s">
        <v>32</v>
      </c>
      <c r="C57" s="47"/>
      <c r="D57" s="35" t="s">
        <v>90</v>
      </c>
      <c r="E57" s="35" t="s">
        <v>91</v>
      </c>
      <c r="F57" s="35" t="s">
        <v>92</v>
      </c>
      <c r="G57" s="35" t="s">
        <v>92</v>
      </c>
      <c r="H57" s="35" t="s">
        <v>92</v>
      </c>
    </row>
    <row r="58" spans="1:8" x14ac:dyDescent="0.25">
      <c r="A58" s="35">
        <v>34</v>
      </c>
      <c r="B58" s="47" t="s">
        <v>94</v>
      </c>
      <c r="C58" s="47"/>
      <c r="D58" s="35" t="s">
        <v>93</v>
      </c>
      <c r="E58" s="13" t="s">
        <v>90</v>
      </c>
      <c r="F58" s="13" t="s">
        <v>90</v>
      </c>
      <c r="G58" s="13">
        <v>8434.1299999999992</v>
      </c>
      <c r="H58" s="13">
        <v>8173.42</v>
      </c>
    </row>
    <row r="59" spans="1:8" x14ac:dyDescent="0.25">
      <c r="A59" s="35">
        <v>35</v>
      </c>
      <c r="B59" s="47" t="s">
        <v>95</v>
      </c>
      <c r="C59" s="47"/>
      <c r="D59" s="35" t="s">
        <v>9</v>
      </c>
      <c r="E59" s="13" t="s">
        <v>90</v>
      </c>
      <c r="F59" s="13" t="s">
        <v>90</v>
      </c>
      <c r="G59" s="13">
        <v>90641.73</v>
      </c>
      <c r="H59" s="13">
        <v>94110.31</v>
      </c>
    </row>
    <row r="60" spans="1:8" x14ac:dyDescent="0.25">
      <c r="A60" s="35">
        <v>36</v>
      </c>
      <c r="B60" s="47" t="s">
        <v>96</v>
      </c>
      <c r="C60" s="47"/>
      <c r="D60" s="35" t="s">
        <v>9</v>
      </c>
      <c r="E60" s="13" t="s">
        <v>90</v>
      </c>
      <c r="F60" s="13" t="s">
        <v>90</v>
      </c>
      <c r="G60" s="13">
        <v>113448.52</v>
      </c>
      <c r="H60" s="13">
        <v>89365.24</v>
      </c>
    </row>
    <row r="61" spans="1:8" x14ac:dyDescent="0.25">
      <c r="A61" s="35">
        <v>37</v>
      </c>
      <c r="B61" s="47" t="s">
        <v>97</v>
      </c>
      <c r="C61" s="47"/>
      <c r="D61" s="35" t="s">
        <v>9</v>
      </c>
      <c r="E61" s="13" t="s">
        <v>90</v>
      </c>
      <c r="F61" s="13" t="s">
        <v>90</v>
      </c>
      <c r="G61" s="13">
        <v>-22806.79</v>
      </c>
      <c r="H61" s="13">
        <v>4745.07</v>
      </c>
    </row>
    <row r="62" spans="1:8" ht="48" customHeight="1" x14ac:dyDescent="0.25">
      <c r="A62" s="34">
        <v>38</v>
      </c>
      <c r="B62" s="46" t="s">
        <v>98</v>
      </c>
      <c r="C62" s="46"/>
      <c r="D62" s="34" t="s">
        <v>9</v>
      </c>
      <c r="E62" s="17" t="s">
        <v>90</v>
      </c>
      <c r="F62" s="17" t="s">
        <v>90</v>
      </c>
      <c r="G62" s="17">
        <v>18133.150000000001</v>
      </c>
      <c r="H62" s="17">
        <v>21866.45</v>
      </c>
    </row>
    <row r="63" spans="1:8" ht="48" customHeight="1" x14ac:dyDescent="0.25">
      <c r="A63" s="34">
        <v>39</v>
      </c>
      <c r="B63" s="46" t="s">
        <v>99</v>
      </c>
      <c r="C63" s="46"/>
      <c r="D63" s="34" t="s">
        <v>9</v>
      </c>
      <c r="E63" s="17" t="s">
        <v>90</v>
      </c>
      <c r="F63" s="17" t="s">
        <v>90</v>
      </c>
      <c r="G63" s="17">
        <v>113448.52</v>
      </c>
      <c r="H63" s="17">
        <v>89365.24</v>
      </c>
    </row>
    <row r="64" spans="1:8" ht="48" customHeight="1" x14ac:dyDescent="0.25">
      <c r="A64" s="34">
        <v>40</v>
      </c>
      <c r="B64" s="46" t="s">
        <v>100</v>
      </c>
      <c r="C64" s="46"/>
      <c r="D64" s="34" t="s">
        <v>9</v>
      </c>
      <c r="E64" s="17" t="s">
        <v>90</v>
      </c>
      <c r="F64" s="17" t="s">
        <v>90</v>
      </c>
      <c r="G64" s="17">
        <v>-95315.37</v>
      </c>
      <c r="H64" s="17">
        <v>-67498.789999999994</v>
      </c>
    </row>
    <row r="65" spans="1:8" ht="48" customHeight="1" x14ac:dyDescent="0.25">
      <c r="A65" s="34">
        <v>41</v>
      </c>
      <c r="B65" s="46" t="s">
        <v>101</v>
      </c>
      <c r="C65" s="46"/>
      <c r="D65" s="34" t="s">
        <v>9</v>
      </c>
      <c r="E65" s="17" t="s">
        <v>90</v>
      </c>
      <c r="F65" s="17" t="s">
        <v>90</v>
      </c>
      <c r="G65" s="17">
        <v>0</v>
      </c>
      <c r="H65" s="17">
        <v>0</v>
      </c>
    </row>
    <row r="66" spans="1:8" x14ac:dyDescent="0.25">
      <c r="A66" s="45" t="s">
        <v>102</v>
      </c>
      <c r="B66" s="45"/>
      <c r="C66" s="45"/>
      <c r="D66" s="45"/>
      <c r="E66" s="45"/>
      <c r="F66" s="45"/>
      <c r="G66" s="45"/>
      <c r="H66" s="45"/>
    </row>
    <row r="67" spans="1:8" x14ac:dyDescent="0.25">
      <c r="A67" s="12" t="s">
        <v>103</v>
      </c>
      <c r="B67" s="42" t="s">
        <v>68</v>
      </c>
      <c r="C67" s="43"/>
      <c r="D67" s="43"/>
      <c r="E67" s="43"/>
      <c r="F67" s="44"/>
      <c r="G67" s="15" t="s">
        <v>69</v>
      </c>
      <c r="H67" s="6">
        <f>D67/2734.06</f>
        <v>0</v>
      </c>
    </row>
    <row r="68" spans="1:8" x14ac:dyDescent="0.25">
      <c r="A68" s="12" t="s">
        <v>104</v>
      </c>
      <c r="B68" s="42" t="s">
        <v>72</v>
      </c>
      <c r="C68" s="43"/>
      <c r="D68" s="43"/>
      <c r="E68" s="43"/>
      <c r="F68" s="44"/>
      <c r="G68" s="15" t="s">
        <v>69</v>
      </c>
      <c r="H68" s="6">
        <f>D68/2734.06</f>
        <v>0</v>
      </c>
    </row>
    <row r="69" spans="1:8" x14ac:dyDescent="0.25">
      <c r="A69" s="12" t="s">
        <v>105</v>
      </c>
      <c r="B69" s="42" t="s">
        <v>74</v>
      </c>
      <c r="C69" s="43"/>
      <c r="D69" s="43"/>
      <c r="E69" s="43"/>
      <c r="F69" s="44"/>
      <c r="G69" s="15" t="s">
        <v>69</v>
      </c>
      <c r="H69" s="6">
        <f>D69/2734.06</f>
        <v>0</v>
      </c>
    </row>
    <row r="70" spans="1:8" x14ac:dyDescent="0.25">
      <c r="A70" s="12" t="s">
        <v>106</v>
      </c>
      <c r="B70" s="42" t="s">
        <v>76</v>
      </c>
      <c r="C70" s="43"/>
      <c r="D70" s="43"/>
      <c r="E70" s="43"/>
      <c r="F70" s="44"/>
      <c r="G70" s="15" t="s">
        <v>9</v>
      </c>
      <c r="H70" s="6">
        <f>D70/2734.06</f>
        <v>0</v>
      </c>
    </row>
    <row r="71" spans="1:8" x14ac:dyDescent="0.25">
      <c r="A71" s="45" t="s">
        <v>107</v>
      </c>
      <c r="B71" s="45"/>
      <c r="C71" s="45"/>
      <c r="D71" s="45"/>
      <c r="E71" s="45"/>
      <c r="F71" s="45"/>
      <c r="G71" s="45"/>
      <c r="H71" s="45"/>
    </row>
    <row r="72" spans="1:8" x14ac:dyDescent="0.25">
      <c r="A72" s="12" t="s">
        <v>108</v>
      </c>
      <c r="B72" s="42" t="s">
        <v>111</v>
      </c>
      <c r="C72" s="43"/>
      <c r="D72" s="43"/>
      <c r="E72" s="43"/>
      <c r="F72" s="44"/>
      <c r="G72" s="15" t="s">
        <v>69</v>
      </c>
      <c r="H72" s="6">
        <f>D72/2734.06</f>
        <v>0</v>
      </c>
    </row>
    <row r="73" spans="1:8" x14ac:dyDescent="0.25">
      <c r="A73" s="12" t="s">
        <v>109</v>
      </c>
      <c r="B73" s="42" t="s">
        <v>112</v>
      </c>
      <c r="C73" s="43"/>
      <c r="D73" s="43"/>
      <c r="E73" s="43"/>
      <c r="F73" s="44"/>
      <c r="G73" s="15" t="s">
        <v>69</v>
      </c>
      <c r="H73" s="6">
        <f>D73/2734.06</f>
        <v>0</v>
      </c>
    </row>
    <row r="74" spans="1:8" x14ac:dyDescent="0.25">
      <c r="A74" s="12" t="s">
        <v>110</v>
      </c>
      <c r="B74" s="42" t="s">
        <v>113</v>
      </c>
      <c r="C74" s="43"/>
      <c r="D74" s="43"/>
      <c r="E74" s="43"/>
      <c r="F74" s="44"/>
      <c r="G74" s="15" t="s">
        <v>9</v>
      </c>
      <c r="H74" s="6">
        <f>D74/2734.06</f>
        <v>0</v>
      </c>
    </row>
    <row r="76" spans="1:8" ht="58.5" customHeight="1" x14ac:dyDescent="0.25">
      <c r="A76" s="39" t="s">
        <v>114</v>
      </c>
      <c r="B76" s="39"/>
      <c r="C76" s="39"/>
      <c r="D76" s="39"/>
      <c r="E76" s="39"/>
      <c r="F76" s="39"/>
      <c r="G76" s="39"/>
      <c r="H76" s="39"/>
    </row>
  </sheetData>
  <mergeCells count="91">
    <mergeCell ref="E40:F40"/>
    <mergeCell ref="B41:C41"/>
    <mergeCell ref="E41:F41"/>
    <mergeCell ref="B42:C42"/>
    <mergeCell ref="E42:F42"/>
    <mergeCell ref="A71:H71"/>
    <mergeCell ref="B72:F72"/>
    <mergeCell ref="B73:F73"/>
    <mergeCell ref="B74:F74"/>
    <mergeCell ref="A76:H76"/>
    <mergeCell ref="B36:C36"/>
    <mergeCell ref="E36:F36"/>
    <mergeCell ref="B37:C37"/>
    <mergeCell ref="E37:F37"/>
    <mergeCell ref="B38:C38"/>
    <mergeCell ref="B65:C65"/>
    <mergeCell ref="A66:H66"/>
    <mergeCell ref="B67:F67"/>
    <mergeCell ref="B68:F68"/>
    <mergeCell ref="B69:F69"/>
    <mergeCell ref="B70:F70"/>
    <mergeCell ref="B59:C59"/>
    <mergeCell ref="B60:C60"/>
    <mergeCell ref="B61:C61"/>
    <mergeCell ref="B62:C62"/>
    <mergeCell ref="B63:C63"/>
    <mergeCell ref="B64:C64"/>
    <mergeCell ref="B53:F53"/>
    <mergeCell ref="B54:F54"/>
    <mergeCell ref="A55:H55"/>
    <mergeCell ref="B56:C56"/>
    <mergeCell ref="B57:C57"/>
    <mergeCell ref="B58:C58"/>
    <mergeCell ref="B47:F47"/>
    <mergeCell ref="A48:H48"/>
    <mergeCell ref="B49:F49"/>
    <mergeCell ref="B50:F50"/>
    <mergeCell ref="B51:F51"/>
    <mergeCell ref="B52:F52"/>
    <mergeCell ref="B35:C35"/>
    <mergeCell ref="E35:F35"/>
    <mergeCell ref="A43:H43"/>
    <mergeCell ref="B44:F44"/>
    <mergeCell ref="B45:F45"/>
    <mergeCell ref="B46:F46"/>
    <mergeCell ref="E38:F38"/>
    <mergeCell ref="B39:C39"/>
    <mergeCell ref="E39:F39"/>
    <mergeCell ref="B40:C40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H73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241</v>
      </c>
      <c r="F1" t="s">
        <v>129</v>
      </c>
      <c r="G1">
        <v>2341.9</v>
      </c>
    </row>
    <row r="3" spans="1:8" x14ac:dyDescent="0.25">
      <c r="A3" s="32" t="s">
        <v>0</v>
      </c>
      <c r="B3" s="55" t="s">
        <v>1</v>
      </c>
      <c r="C3" s="56"/>
      <c r="D3" s="56"/>
      <c r="E3" s="56"/>
      <c r="F3" s="57"/>
      <c r="G3" s="32" t="s">
        <v>2</v>
      </c>
      <c r="H3" s="32" t="s">
        <v>3</v>
      </c>
    </row>
    <row r="4" spans="1:8" x14ac:dyDescent="0.25">
      <c r="A4" s="35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35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35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35">
        <v>4</v>
      </c>
      <c r="B8" s="47" t="s">
        <v>8</v>
      </c>
      <c r="C8" s="47"/>
      <c r="D8" s="47"/>
      <c r="E8" s="47"/>
      <c r="F8" s="47"/>
      <c r="G8" s="35" t="s">
        <v>9</v>
      </c>
      <c r="H8" s="5">
        <v>4220.0600000000004</v>
      </c>
    </row>
    <row r="9" spans="1:8" x14ac:dyDescent="0.25">
      <c r="A9" s="35">
        <v>5</v>
      </c>
      <c r="B9" s="47" t="s">
        <v>10</v>
      </c>
      <c r="C9" s="47"/>
      <c r="D9" s="47"/>
      <c r="E9" s="47"/>
      <c r="F9" s="47"/>
      <c r="G9" s="35" t="s">
        <v>9</v>
      </c>
      <c r="H9" s="5">
        <v>102792.05</v>
      </c>
    </row>
    <row r="10" spans="1:8" x14ac:dyDescent="0.25">
      <c r="A10" s="35">
        <v>6</v>
      </c>
      <c r="B10" s="47" t="s">
        <v>11</v>
      </c>
      <c r="C10" s="47"/>
      <c r="D10" s="47"/>
      <c r="E10" s="47"/>
      <c r="F10" s="47"/>
      <c r="G10" s="35" t="s">
        <v>9</v>
      </c>
      <c r="H10" s="5">
        <v>107012.11</v>
      </c>
    </row>
    <row r="11" spans="1:8" x14ac:dyDescent="0.25">
      <c r="A11" s="35">
        <v>7</v>
      </c>
      <c r="B11" s="47" t="s">
        <v>12</v>
      </c>
      <c r="C11" s="47"/>
      <c r="D11" s="47"/>
      <c r="E11" s="47"/>
      <c r="F11" s="47"/>
      <c r="G11" s="35" t="s">
        <v>9</v>
      </c>
      <c r="H11" s="6">
        <v>609045.68000000005</v>
      </c>
    </row>
    <row r="12" spans="1:8" x14ac:dyDescent="0.25">
      <c r="A12" s="35">
        <v>8</v>
      </c>
      <c r="B12" s="52" t="s">
        <v>13</v>
      </c>
      <c r="C12" s="52"/>
      <c r="D12" s="52"/>
      <c r="E12" s="52"/>
      <c r="F12" s="52"/>
      <c r="G12" s="35" t="s">
        <v>9</v>
      </c>
      <c r="H12" s="6">
        <v>397731.52</v>
      </c>
    </row>
    <row r="13" spans="1:8" x14ac:dyDescent="0.25">
      <c r="A13" s="35">
        <v>9</v>
      </c>
      <c r="B13" s="52" t="s">
        <v>14</v>
      </c>
      <c r="C13" s="52"/>
      <c r="D13" s="52"/>
      <c r="E13" s="52"/>
      <c r="F13" s="52"/>
      <c r="G13" s="35" t="s">
        <v>9</v>
      </c>
      <c r="H13" s="6">
        <v>211314.16</v>
      </c>
    </row>
    <row r="14" spans="1:8" x14ac:dyDescent="0.25">
      <c r="A14" s="35">
        <v>10</v>
      </c>
      <c r="B14" s="52" t="s">
        <v>15</v>
      </c>
      <c r="C14" s="52"/>
      <c r="D14" s="52"/>
      <c r="E14" s="52"/>
      <c r="F14" s="52"/>
      <c r="G14" s="35" t="s">
        <v>9</v>
      </c>
      <c r="H14" s="6">
        <v>0</v>
      </c>
    </row>
    <row r="15" spans="1:8" x14ac:dyDescent="0.25">
      <c r="A15" s="35">
        <v>11</v>
      </c>
      <c r="B15" s="52" t="s">
        <v>16</v>
      </c>
      <c r="C15" s="52"/>
      <c r="D15" s="52"/>
      <c r="E15" s="52"/>
      <c r="F15" s="52"/>
      <c r="G15" s="35" t="s">
        <v>9</v>
      </c>
      <c r="H15" s="6">
        <v>590769.31999999995</v>
      </c>
    </row>
    <row r="16" spans="1:8" x14ac:dyDescent="0.25">
      <c r="A16" s="35">
        <v>12</v>
      </c>
      <c r="B16" s="52" t="s">
        <v>17</v>
      </c>
      <c r="C16" s="52"/>
      <c r="D16" s="52"/>
      <c r="E16" s="52"/>
      <c r="F16" s="52"/>
      <c r="G16" s="35" t="s">
        <v>9</v>
      </c>
      <c r="H16" s="6">
        <v>579319.31999999995</v>
      </c>
    </row>
    <row r="17" spans="1:8" x14ac:dyDescent="0.25">
      <c r="A17" s="35">
        <v>13</v>
      </c>
      <c r="B17" s="52" t="s">
        <v>18</v>
      </c>
      <c r="C17" s="52"/>
      <c r="D17" s="52"/>
      <c r="E17" s="52"/>
      <c r="F17" s="52"/>
      <c r="G17" s="35" t="s">
        <v>9</v>
      </c>
      <c r="H17" s="6">
        <v>0</v>
      </c>
    </row>
    <row r="18" spans="1:8" x14ac:dyDescent="0.25">
      <c r="A18" s="35">
        <v>14</v>
      </c>
      <c r="B18" s="52" t="s">
        <v>19</v>
      </c>
      <c r="C18" s="52"/>
      <c r="D18" s="52"/>
      <c r="E18" s="52"/>
      <c r="F18" s="52"/>
      <c r="G18" s="35" t="s">
        <v>9</v>
      </c>
      <c r="H18" s="6">
        <v>0</v>
      </c>
    </row>
    <row r="19" spans="1:8" x14ac:dyDescent="0.25">
      <c r="A19" s="35">
        <v>15</v>
      </c>
      <c r="B19" s="52" t="s">
        <v>20</v>
      </c>
      <c r="C19" s="52"/>
      <c r="D19" s="52"/>
      <c r="E19" s="52"/>
      <c r="F19" s="52"/>
      <c r="G19" s="35" t="s">
        <v>9</v>
      </c>
      <c r="H19" s="6">
        <v>11450</v>
      </c>
    </row>
    <row r="20" spans="1:8" x14ac:dyDescent="0.25">
      <c r="A20" s="35">
        <v>16</v>
      </c>
      <c r="B20" s="52" t="s">
        <v>21</v>
      </c>
      <c r="C20" s="52"/>
      <c r="D20" s="52"/>
      <c r="E20" s="52"/>
      <c r="F20" s="52"/>
      <c r="G20" s="35" t="s">
        <v>9</v>
      </c>
      <c r="H20" s="6">
        <v>0</v>
      </c>
    </row>
    <row r="21" spans="1:8" x14ac:dyDescent="0.25">
      <c r="A21" s="35">
        <v>17</v>
      </c>
      <c r="B21" s="52" t="s">
        <v>22</v>
      </c>
      <c r="C21" s="52"/>
      <c r="D21" s="52"/>
      <c r="E21" s="52"/>
      <c r="F21" s="52"/>
      <c r="G21" s="35" t="s">
        <v>9</v>
      </c>
      <c r="H21" s="6">
        <v>487977.27</v>
      </c>
    </row>
    <row r="22" spans="1:8" x14ac:dyDescent="0.25">
      <c r="A22" s="35">
        <v>18</v>
      </c>
      <c r="B22" s="52" t="s">
        <v>23</v>
      </c>
      <c r="C22" s="52"/>
      <c r="D22" s="52"/>
      <c r="E22" s="52"/>
      <c r="F22" s="52"/>
      <c r="G22" s="35" t="s">
        <v>9</v>
      </c>
      <c r="H22" s="6">
        <v>1687.44</v>
      </c>
    </row>
    <row r="23" spans="1:8" x14ac:dyDescent="0.25">
      <c r="A23" s="35">
        <v>19</v>
      </c>
      <c r="B23" s="52" t="s">
        <v>24</v>
      </c>
      <c r="C23" s="52"/>
      <c r="D23" s="52"/>
      <c r="E23" s="52"/>
      <c r="F23" s="52"/>
      <c r="G23" s="35" t="s">
        <v>9</v>
      </c>
      <c r="H23" s="6">
        <v>121068.41</v>
      </c>
    </row>
    <row r="24" spans="1:8" x14ac:dyDescent="0.25">
      <c r="A24" s="35">
        <v>20</v>
      </c>
      <c r="B24" s="52" t="s">
        <v>25</v>
      </c>
      <c r="C24" s="52"/>
      <c r="D24" s="52"/>
      <c r="E24" s="52"/>
      <c r="F24" s="52"/>
      <c r="G24" s="35" t="s">
        <v>9</v>
      </c>
      <c r="H24" s="6">
        <v>122755.85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201950.44</v>
      </c>
      <c r="E27" s="41" t="s">
        <v>39</v>
      </c>
      <c r="F27" s="41"/>
      <c r="G27" s="8" t="s">
        <v>40</v>
      </c>
      <c r="H27" s="18">
        <f>D27/$G$1/12</f>
        <v>7.186132342684715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23197.09</v>
      </c>
      <c r="E28" s="41" t="s">
        <v>39</v>
      </c>
      <c r="F28" s="41"/>
      <c r="G28" s="8" t="s">
        <v>40</v>
      </c>
      <c r="H28" s="18">
        <f t="shared" ref="H28:H39" si="0">D28/$G$1/12</f>
        <v>0.82543696713494741</v>
      </c>
    </row>
    <row r="29" spans="1:8" ht="15" customHeight="1" x14ac:dyDescent="0.25">
      <c r="A29" s="16" t="s">
        <v>42</v>
      </c>
      <c r="B29" s="47" t="s">
        <v>37</v>
      </c>
      <c r="C29" s="47"/>
      <c r="D29" s="17">
        <v>13558.75</v>
      </c>
      <c r="E29" s="60" t="s">
        <v>39</v>
      </c>
      <c r="F29" s="61"/>
      <c r="G29" s="8" t="s">
        <v>40</v>
      </c>
      <c r="H29" s="18">
        <f t="shared" si="0"/>
        <v>0.48246971831988272</v>
      </c>
    </row>
    <row r="30" spans="1:8" ht="15" customHeight="1" x14ac:dyDescent="0.25">
      <c r="A30" s="16" t="s">
        <v>46</v>
      </c>
      <c r="B30" s="58" t="s">
        <v>44</v>
      </c>
      <c r="C30" s="59"/>
      <c r="D30" s="17">
        <v>12646.8</v>
      </c>
      <c r="E30" s="41" t="s">
        <v>39</v>
      </c>
      <c r="F30" s="41"/>
      <c r="G30" s="15" t="s">
        <v>40</v>
      </c>
      <c r="H30" s="18">
        <f t="shared" si="0"/>
        <v>0.45001921516717186</v>
      </c>
    </row>
    <row r="31" spans="1:8" ht="28.5" customHeight="1" x14ac:dyDescent="0.25">
      <c r="A31" s="16" t="s">
        <v>48</v>
      </c>
      <c r="B31" s="40" t="s">
        <v>45</v>
      </c>
      <c r="C31" s="40"/>
      <c r="D31" s="17">
        <v>54905.79</v>
      </c>
      <c r="E31" s="41" t="s">
        <v>43</v>
      </c>
      <c r="F31" s="41"/>
      <c r="G31" s="8" t="s">
        <v>40</v>
      </c>
      <c r="H31" s="18">
        <f t="shared" si="0"/>
        <v>1.9537480251078183</v>
      </c>
    </row>
    <row r="32" spans="1:8" ht="15" customHeight="1" x14ac:dyDescent="0.25">
      <c r="A32" s="16" t="s">
        <v>51</v>
      </c>
      <c r="B32" s="40" t="s">
        <v>167</v>
      </c>
      <c r="C32" s="40"/>
      <c r="D32" s="17">
        <v>1750</v>
      </c>
      <c r="E32" s="41" t="s">
        <v>39</v>
      </c>
      <c r="F32" s="41"/>
      <c r="G32" s="8" t="s">
        <v>40</v>
      </c>
      <c r="H32" s="18">
        <f t="shared" si="0"/>
        <v>6.2271375094296651E-2</v>
      </c>
    </row>
    <row r="33" spans="1:8" ht="43.5" customHeight="1" x14ac:dyDescent="0.25">
      <c r="A33" s="16" t="s">
        <v>53</v>
      </c>
      <c r="B33" s="40" t="s">
        <v>234</v>
      </c>
      <c r="C33" s="40"/>
      <c r="D33" s="17">
        <v>3000</v>
      </c>
      <c r="E33" s="41" t="s">
        <v>39</v>
      </c>
      <c r="F33" s="41"/>
      <c r="G33" s="8" t="s">
        <v>40</v>
      </c>
      <c r="H33" s="18">
        <f t="shared" si="0"/>
        <v>0.10675092873307997</v>
      </c>
    </row>
    <row r="34" spans="1:8" ht="15" customHeight="1" x14ac:dyDescent="0.25">
      <c r="A34" s="16" t="s">
        <v>55</v>
      </c>
      <c r="B34" s="40" t="s">
        <v>220</v>
      </c>
      <c r="C34" s="40"/>
      <c r="D34" s="17">
        <v>60</v>
      </c>
      <c r="E34" s="41"/>
      <c r="F34" s="41"/>
      <c r="G34" s="8" t="s">
        <v>40</v>
      </c>
      <c r="H34" s="18">
        <f t="shared" si="0"/>
        <v>2.1350185746615994E-3</v>
      </c>
    </row>
    <row r="35" spans="1:8" ht="15" customHeight="1" x14ac:dyDescent="0.25">
      <c r="A35" s="16" t="s">
        <v>57</v>
      </c>
      <c r="B35" s="40" t="s">
        <v>243</v>
      </c>
      <c r="C35" s="40"/>
      <c r="D35" s="17">
        <v>70975.649999999994</v>
      </c>
      <c r="E35" s="41"/>
      <c r="F35" s="41"/>
      <c r="G35" s="8" t="s">
        <v>40</v>
      </c>
      <c r="H35" s="18">
        <f t="shared" si="0"/>
        <v>2.5255721849780088</v>
      </c>
    </row>
    <row r="36" spans="1:8" ht="15" customHeight="1" x14ac:dyDescent="0.25">
      <c r="A36" s="16" t="s">
        <v>59</v>
      </c>
      <c r="B36" s="40" t="s">
        <v>244</v>
      </c>
      <c r="C36" s="40"/>
      <c r="D36" s="17">
        <v>68975.649999999994</v>
      </c>
      <c r="E36" s="41"/>
      <c r="F36" s="41"/>
      <c r="G36" s="8" t="s">
        <v>40</v>
      </c>
      <c r="H36" s="18">
        <f t="shared" ref="H36" si="1">D36/$G$1/12</f>
        <v>2.4544048991559557</v>
      </c>
    </row>
    <row r="37" spans="1:8" ht="15" customHeight="1" x14ac:dyDescent="0.25">
      <c r="A37" s="16" t="s">
        <v>60</v>
      </c>
      <c r="B37" s="40" t="s">
        <v>245</v>
      </c>
      <c r="C37" s="40"/>
      <c r="D37" s="17">
        <v>68975.649999999994</v>
      </c>
      <c r="E37" s="41"/>
      <c r="F37" s="41"/>
      <c r="G37" s="8" t="s">
        <v>40</v>
      </c>
      <c r="H37" s="18">
        <f t="shared" ref="H37" si="2">D37/$G$1/12</f>
        <v>2.4544048991559557</v>
      </c>
    </row>
    <row r="38" spans="1:8" ht="27.75" customHeight="1" x14ac:dyDescent="0.25">
      <c r="A38" s="16" t="s">
        <v>62</v>
      </c>
      <c r="B38" s="40" t="s">
        <v>246</v>
      </c>
      <c r="C38" s="40"/>
      <c r="D38" s="17">
        <v>181.72</v>
      </c>
      <c r="E38" s="41"/>
      <c r="F38" s="41"/>
      <c r="G38" s="8" t="s">
        <v>40</v>
      </c>
      <c r="H38" s="18">
        <f t="shared" si="0"/>
        <v>6.4662595897917634E-3</v>
      </c>
    </row>
    <row r="39" spans="1:8" ht="15" customHeight="1" x14ac:dyDescent="0.25">
      <c r="A39" s="16" t="s">
        <v>64</v>
      </c>
      <c r="B39" s="40" t="s">
        <v>61</v>
      </c>
      <c r="C39" s="40"/>
      <c r="D39" s="17">
        <v>690.18</v>
      </c>
      <c r="E39" s="41"/>
      <c r="F39" s="41"/>
      <c r="G39" s="8" t="s">
        <v>40</v>
      </c>
      <c r="H39" s="18">
        <f t="shared" si="0"/>
        <v>2.4559118664332375E-2</v>
      </c>
    </row>
    <row r="40" spans="1:8" x14ac:dyDescent="0.25">
      <c r="A40" s="45" t="s">
        <v>67</v>
      </c>
      <c r="B40" s="45"/>
      <c r="C40" s="45"/>
      <c r="D40" s="45"/>
      <c r="E40" s="45"/>
      <c r="F40" s="45"/>
      <c r="G40" s="45"/>
      <c r="H40" s="45"/>
    </row>
    <row r="41" spans="1:8" x14ac:dyDescent="0.25">
      <c r="A41" s="12" t="s">
        <v>70</v>
      </c>
      <c r="B41" s="42" t="s">
        <v>68</v>
      </c>
      <c r="C41" s="43"/>
      <c r="D41" s="43"/>
      <c r="E41" s="43"/>
      <c r="F41" s="44"/>
      <c r="G41" s="15" t="s">
        <v>69</v>
      </c>
      <c r="H41" s="6">
        <f>D41/2734.06</f>
        <v>0</v>
      </c>
    </row>
    <row r="42" spans="1:8" x14ac:dyDescent="0.25">
      <c r="A42" s="12" t="s">
        <v>71</v>
      </c>
      <c r="B42" s="42" t="s">
        <v>72</v>
      </c>
      <c r="C42" s="43"/>
      <c r="D42" s="43"/>
      <c r="E42" s="43"/>
      <c r="F42" s="44"/>
      <c r="G42" s="15" t="s">
        <v>69</v>
      </c>
      <c r="H42" s="6">
        <f>D42/2734.06</f>
        <v>0</v>
      </c>
    </row>
    <row r="43" spans="1:8" x14ac:dyDescent="0.25">
      <c r="A43" s="12" t="s">
        <v>73</v>
      </c>
      <c r="B43" s="42" t="s">
        <v>74</v>
      </c>
      <c r="C43" s="43"/>
      <c r="D43" s="43"/>
      <c r="E43" s="43"/>
      <c r="F43" s="44"/>
      <c r="G43" s="15" t="s">
        <v>69</v>
      </c>
      <c r="H43" s="6">
        <f>D43/2734.06</f>
        <v>0</v>
      </c>
    </row>
    <row r="44" spans="1:8" x14ac:dyDescent="0.25">
      <c r="A44" s="12" t="s">
        <v>75</v>
      </c>
      <c r="B44" s="42" t="s">
        <v>76</v>
      </c>
      <c r="C44" s="43"/>
      <c r="D44" s="43"/>
      <c r="E44" s="43"/>
      <c r="F44" s="44"/>
      <c r="G44" s="15" t="s">
        <v>9</v>
      </c>
      <c r="H44" s="6">
        <f>D44/2734.06</f>
        <v>0</v>
      </c>
    </row>
    <row r="45" spans="1:8" x14ac:dyDescent="0.25">
      <c r="A45" s="45" t="s">
        <v>77</v>
      </c>
      <c r="B45" s="45"/>
      <c r="C45" s="45"/>
      <c r="D45" s="45"/>
      <c r="E45" s="45"/>
      <c r="F45" s="45"/>
      <c r="G45" s="45"/>
      <c r="H45" s="45"/>
    </row>
    <row r="46" spans="1:8" x14ac:dyDescent="0.25">
      <c r="A46" s="12" t="s">
        <v>78</v>
      </c>
      <c r="B46" s="42" t="s">
        <v>8</v>
      </c>
      <c r="C46" s="43"/>
      <c r="D46" s="43"/>
      <c r="E46" s="43"/>
      <c r="F46" s="44"/>
      <c r="G46" s="15" t="s">
        <v>9</v>
      </c>
      <c r="H46" s="6">
        <v>18463.14</v>
      </c>
    </row>
    <row r="47" spans="1:8" x14ac:dyDescent="0.25">
      <c r="A47" s="12" t="s">
        <v>79</v>
      </c>
      <c r="B47" s="42" t="s">
        <v>10</v>
      </c>
      <c r="C47" s="43"/>
      <c r="D47" s="43"/>
      <c r="E47" s="43"/>
      <c r="F47" s="44"/>
      <c r="G47" s="15" t="s">
        <v>9</v>
      </c>
      <c r="H47" s="6">
        <v>5686.31</v>
      </c>
    </row>
    <row r="48" spans="1:8" x14ac:dyDescent="0.25">
      <c r="A48" s="12" t="s">
        <v>80</v>
      </c>
      <c r="B48" s="42" t="s">
        <v>11</v>
      </c>
      <c r="C48" s="43"/>
      <c r="D48" s="43"/>
      <c r="E48" s="43"/>
      <c r="F48" s="44"/>
      <c r="G48" s="15" t="s">
        <v>9</v>
      </c>
      <c r="H48" s="6">
        <v>24149.45</v>
      </c>
    </row>
    <row r="49" spans="1:8" x14ac:dyDescent="0.25">
      <c r="A49" s="12" t="s">
        <v>81</v>
      </c>
      <c r="B49" s="42" t="s">
        <v>23</v>
      </c>
      <c r="C49" s="43"/>
      <c r="D49" s="43"/>
      <c r="E49" s="43"/>
      <c r="F49" s="44"/>
      <c r="G49" s="15" t="s">
        <v>9</v>
      </c>
      <c r="H49" s="6">
        <v>26431.54</v>
      </c>
    </row>
    <row r="50" spans="1:8" x14ac:dyDescent="0.25">
      <c r="A50" s="12" t="s">
        <v>82</v>
      </c>
      <c r="B50" s="42" t="s">
        <v>24</v>
      </c>
      <c r="C50" s="43"/>
      <c r="D50" s="43"/>
      <c r="E50" s="43"/>
      <c r="F50" s="44"/>
      <c r="G50" s="15" t="s">
        <v>9</v>
      </c>
      <c r="H50" s="6">
        <v>-1916.54</v>
      </c>
    </row>
    <row r="51" spans="1:8" x14ac:dyDescent="0.25">
      <c r="A51" s="12" t="s">
        <v>83</v>
      </c>
      <c r="B51" s="42" t="s">
        <v>25</v>
      </c>
      <c r="C51" s="43"/>
      <c r="D51" s="43"/>
      <c r="E51" s="43"/>
      <c r="F51" s="44"/>
      <c r="G51" s="15" t="s">
        <v>9</v>
      </c>
      <c r="H51" s="6">
        <v>24515</v>
      </c>
    </row>
    <row r="52" spans="1:8" x14ac:dyDescent="0.25">
      <c r="A52" s="45" t="s">
        <v>84</v>
      </c>
      <c r="B52" s="45"/>
      <c r="C52" s="45"/>
      <c r="D52" s="45"/>
      <c r="E52" s="45"/>
      <c r="F52" s="45"/>
      <c r="G52" s="45"/>
      <c r="H52" s="45"/>
    </row>
    <row r="53" spans="1:8" ht="33.75" customHeight="1" x14ac:dyDescent="0.25">
      <c r="A53" s="33">
        <v>32</v>
      </c>
      <c r="B53" s="46" t="s">
        <v>85</v>
      </c>
      <c r="C53" s="46"/>
      <c r="D53" s="33" t="s">
        <v>32</v>
      </c>
      <c r="E53" s="33" t="s">
        <v>86</v>
      </c>
      <c r="F53" s="33" t="s">
        <v>87</v>
      </c>
      <c r="G53" s="33" t="s">
        <v>88</v>
      </c>
      <c r="H53" s="33" t="s">
        <v>89</v>
      </c>
    </row>
    <row r="54" spans="1:8" x14ac:dyDescent="0.25">
      <c r="A54" s="35">
        <v>33</v>
      </c>
      <c r="B54" s="47" t="s">
        <v>32</v>
      </c>
      <c r="C54" s="47"/>
      <c r="D54" s="35" t="s">
        <v>90</v>
      </c>
      <c r="E54" s="35" t="s">
        <v>91</v>
      </c>
      <c r="F54" s="35" t="s">
        <v>92</v>
      </c>
      <c r="G54" s="35" t="s">
        <v>92</v>
      </c>
      <c r="H54" s="35" t="s">
        <v>92</v>
      </c>
    </row>
    <row r="55" spans="1:8" x14ac:dyDescent="0.25">
      <c r="A55" s="35">
        <v>34</v>
      </c>
      <c r="B55" s="47" t="s">
        <v>94</v>
      </c>
      <c r="C55" s="47"/>
      <c r="D55" s="35" t="s">
        <v>93</v>
      </c>
      <c r="E55" s="13" t="s">
        <v>90</v>
      </c>
      <c r="F55" s="13" t="s">
        <v>90</v>
      </c>
      <c r="G55" s="13">
        <v>4992.6000000000004</v>
      </c>
      <c r="H55" s="13">
        <v>8118.39</v>
      </c>
    </row>
    <row r="56" spans="1:8" x14ac:dyDescent="0.25">
      <c r="A56" s="35">
        <v>35</v>
      </c>
      <c r="B56" s="47" t="s">
        <v>95</v>
      </c>
      <c r="C56" s="47"/>
      <c r="D56" s="35" t="s">
        <v>9</v>
      </c>
      <c r="E56" s="13" t="s">
        <v>90</v>
      </c>
      <c r="F56" s="13" t="s">
        <v>90</v>
      </c>
      <c r="G56" s="13">
        <v>48194.49</v>
      </c>
      <c r="H56" s="13">
        <v>83658.23</v>
      </c>
    </row>
    <row r="57" spans="1:8" x14ac:dyDescent="0.25">
      <c r="A57" s="35">
        <v>36</v>
      </c>
      <c r="B57" s="47" t="s">
        <v>96</v>
      </c>
      <c r="C57" s="47"/>
      <c r="D57" s="35" t="s">
        <v>9</v>
      </c>
      <c r="E57" s="13" t="s">
        <v>90</v>
      </c>
      <c r="F57" s="13" t="s">
        <v>90</v>
      </c>
      <c r="G57" s="13">
        <v>47250.58</v>
      </c>
      <c r="H57" s="13">
        <v>81010.95</v>
      </c>
    </row>
    <row r="58" spans="1:8" x14ac:dyDescent="0.25">
      <c r="A58" s="35">
        <v>37</v>
      </c>
      <c r="B58" s="47" t="s">
        <v>97</v>
      </c>
      <c r="C58" s="47"/>
      <c r="D58" s="35" t="s">
        <v>9</v>
      </c>
      <c r="E58" s="13" t="s">
        <v>90</v>
      </c>
      <c r="F58" s="13" t="s">
        <v>90</v>
      </c>
      <c r="G58" s="13">
        <v>943.91</v>
      </c>
      <c r="H58" s="13">
        <v>2647.28</v>
      </c>
    </row>
    <row r="59" spans="1:8" ht="48" customHeight="1" x14ac:dyDescent="0.25">
      <c r="A59" s="34">
        <v>38</v>
      </c>
      <c r="B59" s="46" t="s">
        <v>98</v>
      </c>
      <c r="C59" s="46"/>
      <c r="D59" s="34" t="s">
        <v>9</v>
      </c>
      <c r="E59" s="17" t="s">
        <v>90</v>
      </c>
      <c r="F59" s="17" t="s">
        <v>90</v>
      </c>
      <c r="G59" s="17">
        <v>46459.41</v>
      </c>
      <c r="H59" s="17">
        <v>82286.720000000001</v>
      </c>
    </row>
    <row r="60" spans="1:8" ht="48" customHeight="1" x14ac:dyDescent="0.25">
      <c r="A60" s="34">
        <v>39</v>
      </c>
      <c r="B60" s="46" t="s">
        <v>99</v>
      </c>
      <c r="C60" s="46"/>
      <c r="D60" s="34" t="s">
        <v>9</v>
      </c>
      <c r="E60" s="17" t="s">
        <v>90</v>
      </c>
      <c r="F60" s="17" t="s">
        <v>90</v>
      </c>
      <c r="G60" s="17">
        <v>47250.58</v>
      </c>
      <c r="H60" s="17">
        <v>81010.95</v>
      </c>
    </row>
    <row r="61" spans="1:8" ht="48" customHeight="1" x14ac:dyDescent="0.25">
      <c r="A61" s="34">
        <v>40</v>
      </c>
      <c r="B61" s="46" t="s">
        <v>100</v>
      </c>
      <c r="C61" s="46"/>
      <c r="D61" s="34" t="s">
        <v>9</v>
      </c>
      <c r="E61" s="17" t="s">
        <v>90</v>
      </c>
      <c r="F61" s="17" t="s">
        <v>90</v>
      </c>
      <c r="G61" s="17">
        <v>-791.17</v>
      </c>
      <c r="H61" s="17">
        <v>1275.77</v>
      </c>
    </row>
    <row r="62" spans="1:8" ht="48" customHeight="1" x14ac:dyDescent="0.25">
      <c r="A62" s="34">
        <v>41</v>
      </c>
      <c r="B62" s="46" t="s">
        <v>101</v>
      </c>
      <c r="C62" s="46"/>
      <c r="D62" s="34" t="s">
        <v>9</v>
      </c>
      <c r="E62" s="17" t="s">
        <v>90</v>
      </c>
      <c r="F62" s="17" t="s">
        <v>90</v>
      </c>
      <c r="G62" s="17">
        <v>0</v>
      </c>
      <c r="H62" s="17">
        <v>0</v>
      </c>
    </row>
    <row r="63" spans="1:8" x14ac:dyDescent="0.25">
      <c r="A63" s="45" t="s">
        <v>102</v>
      </c>
      <c r="B63" s="45"/>
      <c r="C63" s="45"/>
      <c r="D63" s="45"/>
      <c r="E63" s="45"/>
      <c r="F63" s="45"/>
      <c r="G63" s="45"/>
      <c r="H63" s="45"/>
    </row>
    <row r="64" spans="1:8" x14ac:dyDescent="0.25">
      <c r="A64" s="12" t="s">
        <v>103</v>
      </c>
      <c r="B64" s="42" t="s">
        <v>68</v>
      </c>
      <c r="C64" s="43"/>
      <c r="D64" s="43"/>
      <c r="E64" s="43"/>
      <c r="F64" s="44"/>
      <c r="G64" s="15" t="s">
        <v>69</v>
      </c>
      <c r="H64" s="6">
        <f>D64/2734.06</f>
        <v>0</v>
      </c>
    </row>
    <row r="65" spans="1:8" x14ac:dyDescent="0.25">
      <c r="A65" s="12" t="s">
        <v>104</v>
      </c>
      <c r="B65" s="42" t="s">
        <v>72</v>
      </c>
      <c r="C65" s="43"/>
      <c r="D65" s="43"/>
      <c r="E65" s="43"/>
      <c r="F65" s="44"/>
      <c r="G65" s="15" t="s">
        <v>69</v>
      </c>
      <c r="H65" s="6">
        <f>D65/2734.06</f>
        <v>0</v>
      </c>
    </row>
    <row r="66" spans="1:8" x14ac:dyDescent="0.25">
      <c r="A66" s="12" t="s">
        <v>105</v>
      </c>
      <c r="B66" s="42" t="s">
        <v>74</v>
      </c>
      <c r="C66" s="43"/>
      <c r="D66" s="43"/>
      <c r="E66" s="43"/>
      <c r="F66" s="44"/>
      <c r="G66" s="15" t="s">
        <v>69</v>
      </c>
      <c r="H66" s="6">
        <f>D66/2734.06</f>
        <v>0</v>
      </c>
    </row>
    <row r="67" spans="1:8" x14ac:dyDescent="0.25">
      <c r="A67" s="12" t="s">
        <v>106</v>
      </c>
      <c r="B67" s="42" t="s">
        <v>76</v>
      </c>
      <c r="C67" s="43"/>
      <c r="D67" s="43"/>
      <c r="E67" s="43"/>
      <c r="F67" s="44"/>
      <c r="G67" s="15" t="s">
        <v>9</v>
      </c>
      <c r="H67" s="6">
        <f>D67/2734.06</f>
        <v>0</v>
      </c>
    </row>
    <row r="68" spans="1:8" x14ac:dyDescent="0.25">
      <c r="A68" s="45" t="s">
        <v>107</v>
      </c>
      <c r="B68" s="45"/>
      <c r="C68" s="45"/>
      <c r="D68" s="45"/>
      <c r="E68" s="45"/>
      <c r="F68" s="45"/>
      <c r="G68" s="45"/>
      <c r="H68" s="45"/>
    </row>
    <row r="69" spans="1:8" x14ac:dyDescent="0.25">
      <c r="A69" s="12" t="s">
        <v>108</v>
      </c>
      <c r="B69" s="42" t="s">
        <v>111</v>
      </c>
      <c r="C69" s="43"/>
      <c r="D69" s="43"/>
      <c r="E69" s="43"/>
      <c r="F69" s="44"/>
      <c r="G69" s="15" t="s">
        <v>69</v>
      </c>
      <c r="H69" s="6">
        <f>D69/2734.06</f>
        <v>0</v>
      </c>
    </row>
    <row r="70" spans="1:8" x14ac:dyDescent="0.25">
      <c r="A70" s="12" t="s">
        <v>109</v>
      </c>
      <c r="B70" s="42" t="s">
        <v>112</v>
      </c>
      <c r="C70" s="43"/>
      <c r="D70" s="43"/>
      <c r="E70" s="43"/>
      <c r="F70" s="44"/>
      <c r="G70" s="15" t="s">
        <v>69</v>
      </c>
      <c r="H70" s="6">
        <f>D70/2734.06</f>
        <v>0</v>
      </c>
    </row>
    <row r="71" spans="1:8" x14ac:dyDescent="0.25">
      <c r="A71" s="12" t="s">
        <v>110</v>
      </c>
      <c r="B71" s="42" t="s">
        <v>113</v>
      </c>
      <c r="C71" s="43"/>
      <c r="D71" s="43"/>
      <c r="E71" s="43"/>
      <c r="F71" s="44"/>
      <c r="G71" s="15" t="s">
        <v>9</v>
      </c>
      <c r="H71" s="6">
        <f>D71/2734.06</f>
        <v>0</v>
      </c>
    </row>
    <row r="73" spans="1:8" ht="58.5" customHeight="1" x14ac:dyDescent="0.25">
      <c r="A73" s="39" t="s">
        <v>114</v>
      </c>
      <c r="B73" s="39"/>
      <c r="C73" s="39"/>
      <c r="D73" s="39"/>
      <c r="E73" s="39"/>
      <c r="F73" s="39"/>
      <c r="G73" s="39"/>
      <c r="H73" s="39"/>
    </row>
  </sheetData>
  <mergeCells count="85">
    <mergeCell ref="A73:H73"/>
    <mergeCell ref="B66:F66"/>
    <mergeCell ref="B67:F67"/>
    <mergeCell ref="A68:H68"/>
    <mergeCell ref="B69:F69"/>
    <mergeCell ref="B70:F70"/>
    <mergeCell ref="B71:F71"/>
    <mergeCell ref="B60:C60"/>
    <mergeCell ref="B61:C61"/>
    <mergeCell ref="B62:C62"/>
    <mergeCell ref="A63:H63"/>
    <mergeCell ref="B64:F64"/>
    <mergeCell ref="B65:F65"/>
    <mergeCell ref="B54:C54"/>
    <mergeCell ref="B55:C55"/>
    <mergeCell ref="B56:C56"/>
    <mergeCell ref="B57:C57"/>
    <mergeCell ref="B58:C58"/>
    <mergeCell ref="B59:C59"/>
    <mergeCell ref="B48:F48"/>
    <mergeCell ref="B49:F49"/>
    <mergeCell ref="B50:F50"/>
    <mergeCell ref="B51:F51"/>
    <mergeCell ref="A52:H52"/>
    <mergeCell ref="B53:C53"/>
    <mergeCell ref="B42:F42"/>
    <mergeCell ref="B43:F43"/>
    <mergeCell ref="B44:F44"/>
    <mergeCell ref="A45:H45"/>
    <mergeCell ref="B46:F46"/>
    <mergeCell ref="B47:F47"/>
    <mergeCell ref="A40:H40"/>
    <mergeCell ref="B41:F41"/>
    <mergeCell ref="B38:C38"/>
    <mergeCell ref="E38:F38"/>
    <mergeCell ref="B39:C39"/>
    <mergeCell ref="E39:F39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H70"/>
  <sheetViews>
    <sheetView workbookViewId="0">
      <selection sqref="A1:B1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247</v>
      </c>
      <c r="F1" t="s">
        <v>129</v>
      </c>
      <c r="G1">
        <v>2340.6999999999998</v>
      </c>
    </row>
    <row r="3" spans="1:8" x14ac:dyDescent="0.25">
      <c r="A3" s="32" t="s">
        <v>0</v>
      </c>
      <c r="B3" s="55" t="s">
        <v>1</v>
      </c>
      <c r="C3" s="56"/>
      <c r="D3" s="56"/>
      <c r="E3" s="56"/>
      <c r="F3" s="57"/>
      <c r="G3" s="32" t="s">
        <v>2</v>
      </c>
      <c r="H3" s="32" t="s">
        <v>3</v>
      </c>
    </row>
    <row r="4" spans="1:8" x14ac:dyDescent="0.25">
      <c r="A4" s="35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35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35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35">
        <v>4</v>
      </c>
      <c r="B8" s="47" t="s">
        <v>8</v>
      </c>
      <c r="C8" s="47"/>
      <c r="D8" s="47"/>
      <c r="E8" s="47"/>
      <c r="F8" s="47"/>
      <c r="G8" s="35" t="s">
        <v>9</v>
      </c>
      <c r="H8" s="5">
        <v>7387</v>
      </c>
    </row>
    <row r="9" spans="1:8" x14ac:dyDescent="0.25">
      <c r="A9" s="35">
        <v>5</v>
      </c>
      <c r="B9" s="47" t="s">
        <v>10</v>
      </c>
      <c r="C9" s="47"/>
      <c r="D9" s="47"/>
      <c r="E9" s="47"/>
      <c r="F9" s="47"/>
      <c r="G9" s="35" t="s">
        <v>9</v>
      </c>
      <c r="H9" s="5">
        <v>113225.07</v>
      </c>
    </row>
    <row r="10" spans="1:8" x14ac:dyDescent="0.25">
      <c r="A10" s="35">
        <v>6</v>
      </c>
      <c r="B10" s="47" t="s">
        <v>11</v>
      </c>
      <c r="C10" s="47"/>
      <c r="D10" s="47"/>
      <c r="E10" s="47"/>
      <c r="F10" s="47"/>
      <c r="G10" s="35" t="s">
        <v>9</v>
      </c>
      <c r="H10" s="5">
        <v>120612.07</v>
      </c>
    </row>
    <row r="11" spans="1:8" x14ac:dyDescent="0.25">
      <c r="A11" s="35">
        <v>7</v>
      </c>
      <c r="B11" s="47" t="s">
        <v>12</v>
      </c>
      <c r="C11" s="47"/>
      <c r="D11" s="47"/>
      <c r="E11" s="47"/>
      <c r="F11" s="47"/>
      <c r="G11" s="35" t="s">
        <v>9</v>
      </c>
      <c r="H11" s="6">
        <v>600552.46</v>
      </c>
    </row>
    <row r="12" spans="1:8" x14ac:dyDescent="0.25">
      <c r="A12" s="35">
        <v>8</v>
      </c>
      <c r="B12" s="52" t="s">
        <v>13</v>
      </c>
      <c r="C12" s="52"/>
      <c r="D12" s="52"/>
      <c r="E12" s="52"/>
      <c r="F12" s="52"/>
      <c r="G12" s="35" t="s">
        <v>9</v>
      </c>
      <c r="H12" s="6">
        <v>426433.94</v>
      </c>
    </row>
    <row r="13" spans="1:8" x14ac:dyDescent="0.25">
      <c r="A13" s="35">
        <v>9</v>
      </c>
      <c r="B13" s="52" t="s">
        <v>14</v>
      </c>
      <c r="C13" s="52"/>
      <c r="D13" s="52"/>
      <c r="E13" s="52"/>
      <c r="F13" s="52"/>
      <c r="G13" s="35" t="s">
        <v>9</v>
      </c>
      <c r="H13" s="6">
        <v>174118.52</v>
      </c>
    </row>
    <row r="14" spans="1:8" x14ac:dyDescent="0.25">
      <c r="A14" s="35">
        <v>10</v>
      </c>
      <c r="B14" s="52" t="s">
        <v>15</v>
      </c>
      <c r="C14" s="52"/>
      <c r="D14" s="52"/>
      <c r="E14" s="52"/>
      <c r="F14" s="52"/>
      <c r="G14" s="35" t="s">
        <v>9</v>
      </c>
      <c r="H14" s="6">
        <v>0</v>
      </c>
    </row>
    <row r="15" spans="1:8" x14ac:dyDescent="0.25">
      <c r="A15" s="35">
        <v>11</v>
      </c>
      <c r="B15" s="52" t="s">
        <v>16</v>
      </c>
      <c r="C15" s="52"/>
      <c r="D15" s="52"/>
      <c r="E15" s="52"/>
      <c r="F15" s="52"/>
      <c r="G15" s="35" t="s">
        <v>9</v>
      </c>
      <c r="H15" s="6">
        <v>605523.23</v>
      </c>
    </row>
    <row r="16" spans="1:8" x14ac:dyDescent="0.25">
      <c r="A16" s="35">
        <v>12</v>
      </c>
      <c r="B16" s="52" t="s">
        <v>17</v>
      </c>
      <c r="C16" s="52"/>
      <c r="D16" s="52"/>
      <c r="E16" s="52"/>
      <c r="F16" s="52"/>
      <c r="G16" s="35" t="s">
        <v>9</v>
      </c>
      <c r="H16" s="6">
        <v>594073.23</v>
      </c>
    </row>
    <row r="17" spans="1:8" x14ac:dyDescent="0.25">
      <c r="A17" s="35">
        <v>13</v>
      </c>
      <c r="B17" s="52" t="s">
        <v>18</v>
      </c>
      <c r="C17" s="52"/>
      <c r="D17" s="52"/>
      <c r="E17" s="52"/>
      <c r="F17" s="52"/>
      <c r="G17" s="35" t="s">
        <v>9</v>
      </c>
      <c r="H17" s="6">
        <v>0</v>
      </c>
    </row>
    <row r="18" spans="1:8" x14ac:dyDescent="0.25">
      <c r="A18" s="35">
        <v>14</v>
      </c>
      <c r="B18" s="52" t="s">
        <v>19</v>
      </c>
      <c r="C18" s="52"/>
      <c r="D18" s="52"/>
      <c r="E18" s="52"/>
      <c r="F18" s="52"/>
      <c r="G18" s="35" t="s">
        <v>9</v>
      </c>
      <c r="H18" s="6">
        <v>0</v>
      </c>
    </row>
    <row r="19" spans="1:8" x14ac:dyDescent="0.25">
      <c r="A19" s="35">
        <v>15</v>
      </c>
      <c r="B19" s="52" t="s">
        <v>20</v>
      </c>
      <c r="C19" s="52"/>
      <c r="D19" s="52"/>
      <c r="E19" s="52"/>
      <c r="F19" s="52"/>
      <c r="G19" s="35" t="s">
        <v>9</v>
      </c>
      <c r="H19" s="6">
        <v>11450</v>
      </c>
    </row>
    <row r="20" spans="1:8" x14ac:dyDescent="0.25">
      <c r="A20" s="35">
        <v>16</v>
      </c>
      <c r="B20" s="52" t="s">
        <v>21</v>
      </c>
      <c r="C20" s="52"/>
      <c r="D20" s="52"/>
      <c r="E20" s="52"/>
      <c r="F20" s="52"/>
      <c r="G20" s="35" t="s">
        <v>9</v>
      </c>
      <c r="H20" s="6">
        <v>0</v>
      </c>
    </row>
    <row r="21" spans="1:8" x14ac:dyDescent="0.25">
      <c r="A21" s="35">
        <v>17</v>
      </c>
      <c r="B21" s="52" t="s">
        <v>22</v>
      </c>
      <c r="C21" s="52"/>
      <c r="D21" s="52"/>
      <c r="E21" s="52"/>
      <c r="F21" s="52"/>
      <c r="G21" s="35" t="s">
        <v>9</v>
      </c>
      <c r="H21" s="6">
        <v>492298.16</v>
      </c>
    </row>
    <row r="22" spans="1:8" x14ac:dyDescent="0.25">
      <c r="A22" s="35">
        <v>18</v>
      </c>
      <c r="B22" s="52" t="s">
        <v>23</v>
      </c>
      <c r="C22" s="52"/>
      <c r="D22" s="52"/>
      <c r="E22" s="52"/>
      <c r="F22" s="52"/>
      <c r="G22" s="35" t="s">
        <v>9</v>
      </c>
      <c r="H22" s="6">
        <v>3581.56</v>
      </c>
    </row>
    <row r="23" spans="1:8" x14ac:dyDescent="0.25">
      <c r="A23" s="35">
        <v>19</v>
      </c>
      <c r="B23" s="52" t="s">
        <v>24</v>
      </c>
      <c r="C23" s="52"/>
      <c r="D23" s="52"/>
      <c r="E23" s="52"/>
      <c r="F23" s="52"/>
      <c r="G23" s="35" t="s">
        <v>9</v>
      </c>
      <c r="H23" s="6">
        <v>108254.3</v>
      </c>
    </row>
    <row r="24" spans="1:8" x14ac:dyDescent="0.25">
      <c r="A24" s="35">
        <v>20</v>
      </c>
      <c r="B24" s="52" t="s">
        <v>25</v>
      </c>
      <c r="C24" s="52"/>
      <c r="D24" s="52"/>
      <c r="E24" s="52"/>
      <c r="F24" s="52"/>
      <c r="G24" s="35" t="s">
        <v>9</v>
      </c>
      <c r="H24" s="6">
        <v>111835.86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233478.57</v>
      </c>
      <c r="E27" s="41" t="s">
        <v>39</v>
      </c>
      <c r="F27" s="41"/>
      <c r="G27" s="8" t="s">
        <v>40</v>
      </c>
      <c r="H27" s="18">
        <f>D27/$G$1/12</f>
        <v>8.3122773102063494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21693.43</v>
      </c>
      <c r="E28" s="41" t="s">
        <v>39</v>
      </c>
      <c r="F28" s="41"/>
      <c r="G28" s="8" t="s">
        <v>40</v>
      </c>
      <c r="H28" s="18">
        <f t="shared" ref="H28:H36" si="0">D28/$G$1/12</f>
        <v>0.77232701043847296</v>
      </c>
    </row>
    <row r="29" spans="1:8" ht="15" customHeight="1" x14ac:dyDescent="0.25">
      <c r="A29" s="16" t="s">
        <v>42</v>
      </c>
      <c r="B29" s="47" t="s">
        <v>37</v>
      </c>
      <c r="C29" s="47"/>
      <c r="D29" s="17">
        <v>643.48</v>
      </c>
      <c r="E29" s="60" t="s">
        <v>39</v>
      </c>
      <c r="F29" s="61"/>
      <c r="G29" s="8" t="s">
        <v>40</v>
      </c>
      <c r="H29" s="18">
        <f t="shared" si="0"/>
        <v>2.2909101266003051E-2</v>
      </c>
    </row>
    <row r="30" spans="1:8" ht="15" customHeight="1" x14ac:dyDescent="0.25">
      <c r="A30" s="16" t="s">
        <v>46</v>
      </c>
      <c r="B30" s="58" t="s">
        <v>44</v>
      </c>
      <c r="C30" s="59"/>
      <c r="D30" s="17">
        <v>12646.8</v>
      </c>
      <c r="E30" s="41" t="s">
        <v>39</v>
      </c>
      <c r="F30" s="41"/>
      <c r="G30" s="15" t="s">
        <v>40</v>
      </c>
      <c r="H30" s="18">
        <f t="shared" si="0"/>
        <v>0.45024992523604052</v>
      </c>
    </row>
    <row r="31" spans="1:8" ht="28.5" customHeight="1" x14ac:dyDescent="0.25">
      <c r="A31" s="16" t="s">
        <v>48</v>
      </c>
      <c r="B31" s="40" t="s">
        <v>45</v>
      </c>
      <c r="C31" s="40"/>
      <c r="D31" s="17">
        <v>52315.9</v>
      </c>
      <c r="E31" s="41" t="s">
        <v>43</v>
      </c>
      <c r="F31" s="41"/>
      <c r="G31" s="8" t="s">
        <v>40</v>
      </c>
      <c r="H31" s="18">
        <f t="shared" si="0"/>
        <v>1.8625446803662724</v>
      </c>
    </row>
    <row r="32" spans="1:8" ht="15" customHeight="1" x14ac:dyDescent="0.25">
      <c r="A32" s="16" t="s">
        <v>51</v>
      </c>
      <c r="B32" s="40" t="s">
        <v>167</v>
      </c>
      <c r="C32" s="40"/>
      <c r="D32" s="17">
        <v>1750</v>
      </c>
      <c r="E32" s="41" t="s">
        <v>39</v>
      </c>
      <c r="F32" s="41"/>
      <c r="G32" s="8" t="s">
        <v>40</v>
      </c>
      <c r="H32" s="18">
        <f t="shared" si="0"/>
        <v>6.2303299582745907E-2</v>
      </c>
    </row>
    <row r="33" spans="1:8" ht="43.5" customHeight="1" x14ac:dyDescent="0.25">
      <c r="A33" s="16" t="s">
        <v>53</v>
      </c>
      <c r="B33" s="40" t="s">
        <v>234</v>
      </c>
      <c r="C33" s="40"/>
      <c r="D33" s="17">
        <v>3000</v>
      </c>
      <c r="E33" s="41" t="s">
        <v>39</v>
      </c>
      <c r="F33" s="41"/>
      <c r="G33" s="8" t="s">
        <v>40</v>
      </c>
      <c r="H33" s="18">
        <f t="shared" si="0"/>
        <v>0.10680565642756441</v>
      </c>
    </row>
    <row r="34" spans="1:8" ht="15" customHeight="1" x14ac:dyDescent="0.25">
      <c r="A34" s="16" t="s">
        <v>55</v>
      </c>
      <c r="B34" s="40" t="s">
        <v>220</v>
      </c>
      <c r="C34" s="40"/>
      <c r="D34" s="17">
        <v>60</v>
      </c>
      <c r="E34" s="41"/>
      <c r="F34" s="41"/>
      <c r="G34" s="8" t="s">
        <v>40</v>
      </c>
      <c r="H34" s="18">
        <f t="shared" si="0"/>
        <v>2.1361131285512884E-3</v>
      </c>
    </row>
    <row r="35" spans="1:8" ht="15" customHeight="1" x14ac:dyDescent="0.25">
      <c r="A35" s="16" t="s">
        <v>57</v>
      </c>
      <c r="B35" s="40" t="s">
        <v>249</v>
      </c>
      <c r="C35" s="40"/>
      <c r="D35" s="17">
        <v>37500</v>
      </c>
      <c r="E35" s="41"/>
      <c r="F35" s="41"/>
      <c r="G35" s="8" t="s">
        <v>40</v>
      </c>
      <c r="H35" s="18">
        <f t="shared" si="0"/>
        <v>1.3350707053445552</v>
      </c>
    </row>
    <row r="36" spans="1:8" ht="27.75" customHeight="1" x14ac:dyDescent="0.25">
      <c r="A36" s="16" t="s">
        <v>59</v>
      </c>
      <c r="B36" s="40" t="s">
        <v>246</v>
      </c>
      <c r="C36" s="40"/>
      <c r="D36" s="17">
        <v>181.72</v>
      </c>
      <c r="E36" s="41"/>
      <c r="F36" s="41"/>
      <c r="G36" s="8" t="s">
        <v>40</v>
      </c>
      <c r="H36" s="18">
        <f t="shared" si="0"/>
        <v>6.4695746286723352E-3</v>
      </c>
    </row>
    <row r="37" spans="1:8" x14ac:dyDescent="0.25">
      <c r="A37" s="45" t="s">
        <v>67</v>
      </c>
      <c r="B37" s="45"/>
      <c r="C37" s="45"/>
      <c r="D37" s="45"/>
      <c r="E37" s="45"/>
      <c r="F37" s="45"/>
      <c r="G37" s="45"/>
      <c r="H37" s="45"/>
    </row>
    <row r="38" spans="1:8" x14ac:dyDescent="0.25">
      <c r="A38" s="12" t="s">
        <v>70</v>
      </c>
      <c r="B38" s="42" t="s">
        <v>68</v>
      </c>
      <c r="C38" s="43"/>
      <c r="D38" s="43"/>
      <c r="E38" s="43"/>
      <c r="F38" s="44"/>
      <c r="G38" s="15" t="s">
        <v>69</v>
      </c>
      <c r="H38" s="6">
        <f>D38/2734.06</f>
        <v>0</v>
      </c>
    </row>
    <row r="39" spans="1:8" x14ac:dyDescent="0.25">
      <c r="A39" s="12" t="s">
        <v>71</v>
      </c>
      <c r="B39" s="42" t="s">
        <v>72</v>
      </c>
      <c r="C39" s="43"/>
      <c r="D39" s="43"/>
      <c r="E39" s="43"/>
      <c r="F39" s="44"/>
      <c r="G39" s="15" t="s">
        <v>69</v>
      </c>
      <c r="H39" s="6">
        <f>D39/2734.06</f>
        <v>0</v>
      </c>
    </row>
    <row r="40" spans="1:8" x14ac:dyDescent="0.25">
      <c r="A40" s="12" t="s">
        <v>73</v>
      </c>
      <c r="B40" s="42" t="s">
        <v>74</v>
      </c>
      <c r="C40" s="43"/>
      <c r="D40" s="43"/>
      <c r="E40" s="43"/>
      <c r="F40" s="44"/>
      <c r="G40" s="15" t="s">
        <v>69</v>
      </c>
      <c r="H40" s="6">
        <f>D40/2734.06</f>
        <v>0</v>
      </c>
    </row>
    <row r="41" spans="1:8" x14ac:dyDescent="0.25">
      <c r="A41" s="12" t="s">
        <v>75</v>
      </c>
      <c r="B41" s="42" t="s">
        <v>76</v>
      </c>
      <c r="C41" s="43"/>
      <c r="D41" s="43"/>
      <c r="E41" s="43"/>
      <c r="F41" s="44"/>
      <c r="G41" s="15" t="s">
        <v>9</v>
      </c>
      <c r="H41" s="6">
        <f>D41/2734.06</f>
        <v>0</v>
      </c>
    </row>
    <row r="42" spans="1:8" x14ac:dyDescent="0.25">
      <c r="A42" s="45" t="s">
        <v>77</v>
      </c>
      <c r="B42" s="45"/>
      <c r="C42" s="45"/>
      <c r="D42" s="45"/>
      <c r="E42" s="45"/>
      <c r="F42" s="45"/>
      <c r="G42" s="45"/>
      <c r="H42" s="45"/>
    </row>
    <row r="43" spans="1:8" x14ac:dyDescent="0.25">
      <c r="A43" s="12" t="s">
        <v>78</v>
      </c>
      <c r="B43" s="42" t="s">
        <v>8</v>
      </c>
      <c r="C43" s="43"/>
      <c r="D43" s="43"/>
      <c r="E43" s="43"/>
      <c r="F43" s="44"/>
      <c r="G43" s="15" t="s">
        <v>9</v>
      </c>
      <c r="H43" s="6">
        <v>7009.25</v>
      </c>
    </row>
    <row r="44" spans="1:8" x14ac:dyDescent="0.25">
      <c r="A44" s="12" t="s">
        <v>79</v>
      </c>
      <c r="B44" s="42" t="s">
        <v>10</v>
      </c>
      <c r="C44" s="43"/>
      <c r="D44" s="43"/>
      <c r="E44" s="43"/>
      <c r="F44" s="44"/>
      <c r="G44" s="15" t="s">
        <v>9</v>
      </c>
      <c r="H44" s="6">
        <v>207424.06</v>
      </c>
    </row>
    <row r="45" spans="1:8" x14ac:dyDescent="0.25">
      <c r="A45" s="12" t="s">
        <v>80</v>
      </c>
      <c r="B45" s="42" t="s">
        <v>11</v>
      </c>
      <c r="C45" s="43"/>
      <c r="D45" s="43"/>
      <c r="E45" s="43"/>
      <c r="F45" s="44"/>
      <c r="G45" s="15" t="s">
        <v>9</v>
      </c>
      <c r="H45" s="6">
        <v>214433.31</v>
      </c>
    </row>
    <row r="46" spans="1:8" x14ac:dyDescent="0.25">
      <c r="A46" s="12" t="s">
        <v>81</v>
      </c>
      <c r="B46" s="42" t="s">
        <v>23</v>
      </c>
      <c r="C46" s="43"/>
      <c r="D46" s="43"/>
      <c r="E46" s="43"/>
      <c r="F46" s="44"/>
      <c r="G46" s="15" t="s">
        <v>9</v>
      </c>
      <c r="H46" s="6">
        <v>4802.3999999999996</v>
      </c>
    </row>
    <row r="47" spans="1:8" x14ac:dyDescent="0.25">
      <c r="A47" s="12" t="s">
        <v>82</v>
      </c>
      <c r="B47" s="42" t="s">
        <v>24</v>
      </c>
      <c r="C47" s="43"/>
      <c r="D47" s="43"/>
      <c r="E47" s="43"/>
      <c r="F47" s="44"/>
      <c r="G47" s="15" t="s">
        <v>9</v>
      </c>
      <c r="H47" s="6">
        <v>234713.1</v>
      </c>
    </row>
    <row r="48" spans="1:8" x14ac:dyDescent="0.25">
      <c r="A48" s="12" t="s">
        <v>83</v>
      </c>
      <c r="B48" s="42" t="s">
        <v>25</v>
      </c>
      <c r="C48" s="43"/>
      <c r="D48" s="43"/>
      <c r="E48" s="43"/>
      <c r="F48" s="44"/>
      <c r="G48" s="15" t="s">
        <v>9</v>
      </c>
      <c r="H48" s="6">
        <v>239515.5</v>
      </c>
    </row>
    <row r="49" spans="1:8" x14ac:dyDescent="0.25">
      <c r="A49" s="45" t="s">
        <v>84</v>
      </c>
      <c r="B49" s="45"/>
      <c r="C49" s="45"/>
      <c r="D49" s="45"/>
      <c r="E49" s="45"/>
      <c r="F49" s="45"/>
      <c r="G49" s="45"/>
      <c r="H49" s="45"/>
    </row>
    <row r="50" spans="1:8" ht="33.75" customHeight="1" x14ac:dyDescent="0.25">
      <c r="A50" s="33">
        <v>32</v>
      </c>
      <c r="B50" s="46" t="s">
        <v>85</v>
      </c>
      <c r="C50" s="46"/>
      <c r="D50" s="33" t="s">
        <v>32</v>
      </c>
      <c r="E50" s="33" t="s">
        <v>86</v>
      </c>
      <c r="F50" s="33" t="s">
        <v>87</v>
      </c>
      <c r="G50" s="33" t="s">
        <v>88</v>
      </c>
      <c r="H50" s="33" t="s">
        <v>89</v>
      </c>
    </row>
    <row r="51" spans="1:8" x14ac:dyDescent="0.25">
      <c r="A51" s="35">
        <v>33</v>
      </c>
      <c r="B51" s="47" t="s">
        <v>32</v>
      </c>
      <c r="C51" s="47"/>
      <c r="D51" s="35" t="s">
        <v>90</v>
      </c>
      <c r="E51" s="35" t="s">
        <v>91</v>
      </c>
      <c r="F51" s="35" t="s">
        <v>92</v>
      </c>
      <c r="G51" s="35" t="s">
        <v>92</v>
      </c>
      <c r="H51" s="35" t="s">
        <v>92</v>
      </c>
    </row>
    <row r="52" spans="1:8" x14ac:dyDescent="0.25">
      <c r="A52" s="35">
        <v>34</v>
      </c>
      <c r="B52" s="47" t="s">
        <v>94</v>
      </c>
      <c r="C52" s="47"/>
      <c r="D52" s="35" t="s">
        <v>93</v>
      </c>
      <c r="E52" s="13">
        <v>555.57000000000005</v>
      </c>
      <c r="F52" s="13">
        <v>3809.12</v>
      </c>
      <c r="G52" s="13">
        <v>4764.47</v>
      </c>
      <c r="H52" s="13">
        <v>7629.18</v>
      </c>
    </row>
    <row r="53" spans="1:8" x14ac:dyDescent="0.25">
      <c r="A53" s="35">
        <v>35</v>
      </c>
      <c r="B53" s="47" t="s">
        <v>95</v>
      </c>
      <c r="C53" s="47"/>
      <c r="D53" s="35" t="s">
        <v>9</v>
      </c>
      <c r="E53" s="13">
        <v>583938.12</v>
      </c>
      <c r="F53" s="13">
        <v>274602.3</v>
      </c>
      <c r="G53" s="13">
        <v>46998.87</v>
      </c>
      <c r="H53" s="13">
        <v>82290.48</v>
      </c>
    </row>
    <row r="54" spans="1:8" x14ac:dyDescent="0.25">
      <c r="A54" s="35">
        <v>36</v>
      </c>
      <c r="B54" s="47" t="s">
        <v>96</v>
      </c>
      <c r="C54" s="47"/>
      <c r="D54" s="35" t="s">
        <v>9</v>
      </c>
      <c r="E54" s="13">
        <v>566667.19999999995</v>
      </c>
      <c r="F54" s="13">
        <v>266212.34000000003</v>
      </c>
      <c r="G54" s="13">
        <v>47613.52</v>
      </c>
      <c r="H54" s="13">
        <v>80047.67</v>
      </c>
    </row>
    <row r="55" spans="1:8" x14ac:dyDescent="0.25">
      <c r="A55" s="35">
        <v>37</v>
      </c>
      <c r="B55" s="47" t="s">
        <v>97</v>
      </c>
      <c r="C55" s="47"/>
      <c r="D55" s="35" t="s">
        <v>9</v>
      </c>
      <c r="E55" s="13">
        <v>17270.919999999998</v>
      </c>
      <c r="F55" s="13">
        <v>8389.9599999999991</v>
      </c>
      <c r="G55" s="13">
        <v>-614.65</v>
      </c>
      <c r="H55" s="13">
        <v>2242.81</v>
      </c>
    </row>
    <row r="56" spans="1:8" ht="48" customHeight="1" x14ac:dyDescent="0.25">
      <c r="A56" s="34">
        <v>38</v>
      </c>
      <c r="B56" s="46" t="s">
        <v>98</v>
      </c>
      <c r="C56" s="46"/>
      <c r="D56" s="34" t="s">
        <v>9</v>
      </c>
      <c r="E56" s="17">
        <v>533968.46</v>
      </c>
      <c r="F56" s="17">
        <v>283036.02</v>
      </c>
      <c r="G56" s="17">
        <v>173442.68</v>
      </c>
      <c r="H56" s="17">
        <v>302236.11</v>
      </c>
    </row>
    <row r="57" spans="1:8" ht="48" customHeight="1" x14ac:dyDescent="0.25">
      <c r="A57" s="34">
        <v>39</v>
      </c>
      <c r="B57" s="46" t="s">
        <v>99</v>
      </c>
      <c r="C57" s="46"/>
      <c r="D57" s="34" t="s">
        <v>9</v>
      </c>
      <c r="E57" s="17">
        <v>566667.19999999995</v>
      </c>
      <c r="F57" s="17">
        <v>266212.34000000003</v>
      </c>
      <c r="G57" s="17">
        <v>47613.52</v>
      </c>
      <c r="H57" s="17">
        <v>80047.67</v>
      </c>
    </row>
    <row r="58" spans="1:8" ht="48" customHeight="1" x14ac:dyDescent="0.25">
      <c r="A58" s="34">
        <v>40</v>
      </c>
      <c r="B58" s="46" t="s">
        <v>100</v>
      </c>
      <c r="C58" s="46"/>
      <c r="D58" s="34" t="s">
        <v>9</v>
      </c>
      <c r="E58" s="17">
        <v>-32698.74</v>
      </c>
      <c r="F58" s="17">
        <v>16823.68</v>
      </c>
      <c r="G58" s="17">
        <v>125829.16</v>
      </c>
      <c r="H58" s="17">
        <v>222188.44</v>
      </c>
    </row>
    <row r="59" spans="1:8" ht="48" customHeight="1" x14ac:dyDescent="0.25">
      <c r="A59" s="34">
        <v>41</v>
      </c>
      <c r="B59" s="46" t="s">
        <v>101</v>
      </c>
      <c r="C59" s="46"/>
      <c r="D59" s="34" t="s">
        <v>9</v>
      </c>
      <c r="E59" s="17">
        <v>0</v>
      </c>
      <c r="F59" s="17">
        <v>0</v>
      </c>
      <c r="G59" s="17">
        <v>0</v>
      </c>
      <c r="H59" s="17">
        <v>0</v>
      </c>
    </row>
    <row r="60" spans="1:8" x14ac:dyDescent="0.25">
      <c r="A60" s="45" t="s">
        <v>102</v>
      </c>
      <c r="B60" s="45"/>
      <c r="C60" s="45"/>
      <c r="D60" s="45"/>
      <c r="E60" s="45"/>
      <c r="F60" s="45"/>
      <c r="G60" s="45"/>
      <c r="H60" s="45"/>
    </row>
    <row r="61" spans="1:8" x14ac:dyDescent="0.25">
      <c r="A61" s="12" t="s">
        <v>103</v>
      </c>
      <c r="B61" s="42" t="s">
        <v>68</v>
      </c>
      <c r="C61" s="43"/>
      <c r="D61" s="43"/>
      <c r="E61" s="43"/>
      <c r="F61" s="44"/>
      <c r="G61" s="15" t="s">
        <v>69</v>
      </c>
      <c r="H61" s="6">
        <f>D61/2734.06</f>
        <v>0</v>
      </c>
    </row>
    <row r="62" spans="1:8" x14ac:dyDescent="0.25">
      <c r="A62" s="12" t="s">
        <v>104</v>
      </c>
      <c r="B62" s="42" t="s">
        <v>72</v>
      </c>
      <c r="C62" s="43"/>
      <c r="D62" s="43"/>
      <c r="E62" s="43"/>
      <c r="F62" s="44"/>
      <c r="G62" s="15" t="s">
        <v>69</v>
      </c>
      <c r="H62" s="6">
        <f>D62/2734.06</f>
        <v>0</v>
      </c>
    </row>
    <row r="63" spans="1:8" x14ac:dyDescent="0.25">
      <c r="A63" s="12" t="s">
        <v>105</v>
      </c>
      <c r="B63" s="42" t="s">
        <v>74</v>
      </c>
      <c r="C63" s="43"/>
      <c r="D63" s="43"/>
      <c r="E63" s="43"/>
      <c r="F63" s="44"/>
      <c r="G63" s="15" t="s">
        <v>69</v>
      </c>
      <c r="H63" s="6">
        <f>D63/2734.06</f>
        <v>0</v>
      </c>
    </row>
    <row r="64" spans="1:8" x14ac:dyDescent="0.25">
      <c r="A64" s="12" t="s">
        <v>106</v>
      </c>
      <c r="B64" s="42" t="s">
        <v>76</v>
      </c>
      <c r="C64" s="43"/>
      <c r="D64" s="43"/>
      <c r="E64" s="43"/>
      <c r="F64" s="44"/>
      <c r="G64" s="15" t="s">
        <v>9</v>
      </c>
      <c r="H64" s="6">
        <f>D64/2734.06</f>
        <v>0</v>
      </c>
    </row>
    <row r="65" spans="1:8" x14ac:dyDescent="0.25">
      <c r="A65" s="45" t="s">
        <v>107</v>
      </c>
      <c r="B65" s="45"/>
      <c r="C65" s="45"/>
      <c r="D65" s="45"/>
      <c r="E65" s="45"/>
      <c r="F65" s="45"/>
      <c r="G65" s="45"/>
      <c r="H65" s="45"/>
    </row>
    <row r="66" spans="1:8" x14ac:dyDescent="0.25">
      <c r="A66" s="12" t="s">
        <v>108</v>
      </c>
      <c r="B66" s="42" t="s">
        <v>111</v>
      </c>
      <c r="C66" s="43"/>
      <c r="D66" s="43"/>
      <c r="E66" s="43"/>
      <c r="F66" s="44"/>
      <c r="G66" s="15" t="s">
        <v>69</v>
      </c>
      <c r="H66" s="6">
        <f>D66/2734.06</f>
        <v>0</v>
      </c>
    </row>
    <row r="67" spans="1:8" x14ac:dyDescent="0.25">
      <c r="A67" s="12" t="s">
        <v>109</v>
      </c>
      <c r="B67" s="42" t="s">
        <v>112</v>
      </c>
      <c r="C67" s="43"/>
      <c r="D67" s="43"/>
      <c r="E67" s="43"/>
      <c r="F67" s="44"/>
      <c r="G67" s="15" t="s">
        <v>69</v>
      </c>
      <c r="H67" s="6">
        <f>D67/2734.06</f>
        <v>0</v>
      </c>
    </row>
    <row r="68" spans="1:8" x14ac:dyDescent="0.25">
      <c r="A68" s="12" t="s">
        <v>110</v>
      </c>
      <c r="B68" s="42" t="s">
        <v>113</v>
      </c>
      <c r="C68" s="43"/>
      <c r="D68" s="43"/>
      <c r="E68" s="43"/>
      <c r="F68" s="44"/>
      <c r="G68" s="15" t="s">
        <v>9</v>
      </c>
      <c r="H68" s="6">
        <f>D68/2734.06</f>
        <v>0</v>
      </c>
    </row>
    <row r="70" spans="1:8" ht="58.5" customHeight="1" x14ac:dyDescent="0.25">
      <c r="A70" s="39" t="s">
        <v>114</v>
      </c>
      <c r="B70" s="39"/>
      <c r="C70" s="39"/>
      <c r="D70" s="39"/>
      <c r="E70" s="39"/>
      <c r="F70" s="39"/>
      <c r="G70" s="39"/>
      <c r="H70" s="39"/>
    </row>
  </sheetData>
  <mergeCells count="79">
    <mergeCell ref="A70:H70"/>
    <mergeCell ref="B63:F63"/>
    <mergeCell ref="B64:F64"/>
    <mergeCell ref="A65:H65"/>
    <mergeCell ref="B66:F66"/>
    <mergeCell ref="B67:F67"/>
    <mergeCell ref="B68:F68"/>
    <mergeCell ref="B57:C57"/>
    <mergeCell ref="B58:C58"/>
    <mergeCell ref="B59:C59"/>
    <mergeCell ref="A60:H60"/>
    <mergeCell ref="B61:F61"/>
    <mergeCell ref="B62:F62"/>
    <mergeCell ref="B51:C51"/>
    <mergeCell ref="B52:C52"/>
    <mergeCell ref="B53:C53"/>
    <mergeCell ref="B54:C54"/>
    <mergeCell ref="B55:C55"/>
    <mergeCell ref="B56:C56"/>
    <mergeCell ref="B45:F45"/>
    <mergeCell ref="B46:F46"/>
    <mergeCell ref="B47:F47"/>
    <mergeCell ref="B48:F48"/>
    <mergeCell ref="A49:H49"/>
    <mergeCell ref="B50:C50"/>
    <mergeCell ref="B39:F39"/>
    <mergeCell ref="B40:F40"/>
    <mergeCell ref="B41:F41"/>
    <mergeCell ref="A42:H42"/>
    <mergeCell ref="B43:F43"/>
    <mergeCell ref="B44:F44"/>
    <mergeCell ref="B36:C36"/>
    <mergeCell ref="E36:F36"/>
    <mergeCell ref="A37:H37"/>
    <mergeCell ref="B38:F38"/>
    <mergeCell ref="B35:C35"/>
    <mergeCell ref="E35:F35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H70"/>
  <sheetViews>
    <sheetView workbookViewId="0">
      <selection activeCell="A60" sqref="A60:H60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250</v>
      </c>
      <c r="F1" t="s">
        <v>129</v>
      </c>
      <c r="G1">
        <v>2353.8000000000002</v>
      </c>
    </row>
    <row r="3" spans="1:8" x14ac:dyDescent="0.25">
      <c r="A3" s="32" t="s">
        <v>0</v>
      </c>
      <c r="B3" s="55" t="s">
        <v>1</v>
      </c>
      <c r="C3" s="56"/>
      <c r="D3" s="56"/>
      <c r="E3" s="56"/>
      <c r="F3" s="57"/>
      <c r="G3" s="32" t="s">
        <v>2</v>
      </c>
      <c r="H3" s="32" t="s">
        <v>3</v>
      </c>
    </row>
    <row r="4" spans="1:8" x14ac:dyDescent="0.25">
      <c r="A4" s="35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35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35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35">
        <v>4</v>
      </c>
      <c r="B8" s="47" t="s">
        <v>8</v>
      </c>
      <c r="C8" s="47"/>
      <c r="D8" s="47"/>
      <c r="E8" s="47"/>
      <c r="F8" s="47"/>
      <c r="G8" s="35" t="s">
        <v>9</v>
      </c>
      <c r="H8" s="5">
        <v>5889.39</v>
      </c>
    </row>
    <row r="9" spans="1:8" x14ac:dyDescent="0.25">
      <c r="A9" s="35">
        <v>5</v>
      </c>
      <c r="B9" s="47" t="s">
        <v>10</v>
      </c>
      <c r="C9" s="47"/>
      <c r="D9" s="47"/>
      <c r="E9" s="47"/>
      <c r="F9" s="47"/>
      <c r="G9" s="35" t="s">
        <v>9</v>
      </c>
      <c r="H9" s="5">
        <v>95978.78</v>
      </c>
    </row>
    <row r="10" spans="1:8" x14ac:dyDescent="0.25">
      <c r="A10" s="35">
        <v>6</v>
      </c>
      <c r="B10" s="47" t="s">
        <v>11</v>
      </c>
      <c r="C10" s="47"/>
      <c r="D10" s="47"/>
      <c r="E10" s="47"/>
      <c r="F10" s="47"/>
      <c r="G10" s="35" t="s">
        <v>9</v>
      </c>
      <c r="H10" s="5">
        <v>101868.17</v>
      </c>
    </row>
    <row r="11" spans="1:8" x14ac:dyDescent="0.25">
      <c r="A11" s="35">
        <v>7</v>
      </c>
      <c r="B11" s="47" t="s">
        <v>12</v>
      </c>
      <c r="C11" s="47"/>
      <c r="D11" s="47"/>
      <c r="E11" s="47"/>
      <c r="F11" s="47"/>
      <c r="G11" s="35" t="s">
        <v>9</v>
      </c>
      <c r="H11" s="6">
        <v>649533.06999999995</v>
      </c>
    </row>
    <row r="12" spans="1:8" x14ac:dyDescent="0.25">
      <c r="A12" s="35">
        <v>8</v>
      </c>
      <c r="B12" s="52" t="s">
        <v>13</v>
      </c>
      <c r="C12" s="52"/>
      <c r="D12" s="52"/>
      <c r="E12" s="52"/>
      <c r="F12" s="52"/>
      <c r="G12" s="35" t="s">
        <v>9</v>
      </c>
      <c r="H12" s="6">
        <v>435768.26</v>
      </c>
    </row>
    <row r="13" spans="1:8" x14ac:dyDescent="0.25">
      <c r="A13" s="35">
        <v>9</v>
      </c>
      <c r="B13" s="52" t="s">
        <v>14</v>
      </c>
      <c r="C13" s="52"/>
      <c r="D13" s="52"/>
      <c r="E13" s="52"/>
      <c r="F13" s="52"/>
      <c r="G13" s="35" t="s">
        <v>9</v>
      </c>
      <c r="H13" s="6">
        <v>213764.81</v>
      </c>
    </row>
    <row r="14" spans="1:8" x14ac:dyDescent="0.25">
      <c r="A14" s="35">
        <v>10</v>
      </c>
      <c r="B14" s="52" t="s">
        <v>15</v>
      </c>
      <c r="C14" s="52"/>
      <c r="D14" s="52"/>
      <c r="E14" s="52"/>
      <c r="F14" s="52"/>
      <c r="G14" s="35" t="s">
        <v>9</v>
      </c>
      <c r="H14" s="6">
        <v>0</v>
      </c>
    </row>
    <row r="15" spans="1:8" x14ac:dyDescent="0.25">
      <c r="A15" s="35">
        <v>11</v>
      </c>
      <c r="B15" s="52" t="s">
        <v>16</v>
      </c>
      <c r="C15" s="52"/>
      <c r="D15" s="52"/>
      <c r="E15" s="52"/>
      <c r="F15" s="52"/>
      <c r="G15" s="35" t="s">
        <v>9</v>
      </c>
      <c r="H15" s="6">
        <v>633122.14</v>
      </c>
    </row>
    <row r="16" spans="1:8" x14ac:dyDescent="0.25">
      <c r="A16" s="35">
        <v>12</v>
      </c>
      <c r="B16" s="52" t="s">
        <v>17</v>
      </c>
      <c r="C16" s="52"/>
      <c r="D16" s="52"/>
      <c r="E16" s="52"/>
      <c r="F16" s="52"/>
      <c r="G16" s="35" t="s">
        <v>9</v>
      </c>
      <c r="H16" s="6">
        <v>619622.14</v>
      </c>
    </row>
    <row r="17" spans="1:8" x14ac:dyDescent="0.25">
      <c r="A17" s="35">
        <v>13</v>
      </c>
      <c r="B17" s="52" t="s">
        <v>18</v>
      </c>
      <c r="C17" s="52"/>
      <c r="D17" s="52"/>
      <c r="E17" s="52"/>
      <c r="F17" s="52"/>
      <c r="G17" s="35" t="s">
        <v>9</v>
      </c>
      <c r="H17" s="6">
        <v>0</v>
      </c>
    </row>
    <row r="18" spans="1:8" x14ac:dyDescent="0.25">
      <c r="A18" s="35">
        <v>14</v>
      </c>
      <c r="B18" s="52" t="s">
        <v>19</v>
      </c>
      <c r="C18" s="52"/>
      <c r="D18" s="52"/>
      <c r="E18" s="52"/>
      <c r="F18" s="52"/>
      <c r="G18" s="35" t="s">
        <v>9</v>
      </c>
      <c r="H18" s="6">
        <v>0</v>
      </c>
    </row>
    <row r="19" spans="1:8" x14ac:dyDescent="0.25">
      <c r="A19" s="35">
        <v>15</v>
      </c>
      <c r="B19" s="52" t="s">
        <v>20</v>
      </c>
      <c r="C19" s="52"/>
      <c r="D19" s="52"/>
      <c r="E19" s="52"/>
      <c r="F19" s="52"/>
      <c r="G19" s="35" t="s">
        <v>9</v>
      </c>
      <c r="H19" s="6">
        <v>13500</v>
      </c>
    </row>
    <row r="20" spans="1:8" x14ac:dyDescent="0.25">
      <c r="A20" s="35">
        <v>16</v>
      </c>
      <c r="B20" s="52" t="s">
        <v>21</v>
      </c>
      <c r="C20" s="52"/>
      <c r="D20" s="52"/>
      <c r="E20" s="52"/>
      <c r="F20" s="52"/>
      <c r="G20" s="35" t="s">
        <v>9</v>
      </c>
      <c r="H20" s="6">
        <v>0</v>
      </c>
    </row>
    <row r="21" spans="1:8" x14ac:dyDescent="0.25">
      <c r="A21" s="35">
        <v>17</v>
      </c>
      <c r="B21" s="52" t="s">
        <v>22</v>
      </c>
      <c r="C21" s="52"/>
      <c r="D21" s="52"/>
      <c r="E21" s="52"/>
      <c r="F21" s="52"/>
      <c r="G21" s="35" t="s">
        <v>9</v>
      </c>
      <c r="H21" s="6">
        <v>537143.36</v>
      </c>
    </row>
    <row r="22" spans="1:8" x14ac:dyDescent="0.25">
      <c r="A22" s="35">
        <v>18</v>
      </c>
      <c r="B22" s="52" t="s">
        <v>23</v>
      </c>
      <c r="C22" s="52"/>
      <c r="D22" s="52"/>
      <c r="E22" s="52"/>
      <c r="F22" s="52"/>
      <c r="G22" s="35" t="s">
        <v>9</v>
      </c>
      <c r="H22" s="6">
        <v>2234.62</v>
      </c>
    </row>
    <row r="23" spans="1:8" x14ac:dyDescent="0.25">
      <c r="A23" s="35">
        <v>19</v>
      </c>
      <c r="B23" s="52" t="s">
        <v>24</v>
      </c>
      <c r="C23" s="52"/>
      <c r="D23" s="52"/>
      <c r="E23" s="52"/>
      <c r="F23" s="52"/>
      <c r="G23" s="35" t="s">
        <v>9</v>
      </c>
      <c r="H23" s="6">
        <v>112389.71</v>
      </c>
    </row>
    <row r="24" spans="1:8" x14ac:dyDescent="0.25">
      <c r="A24" s="35">
        <v>20</v>
      </c>
      <c r="B24" s="52" t="s">
        <v>25</v>
      </c>
      <c r="C24" s="52"/>
      <c r="D24" s="52"/>
      <c r="E24" s="52"/>
      <c r="F24" s="52"/>
      <c r="G24" s="35" t="s">
        <v>9</v>
      </c>
      <c r="H24" s="6">
        <v>114624.33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170481.82</v>
      </c>
      <c r="E27" s="41" t="s">
        <v>39</v>
      </c>
      <c r="F27" s="41"/>
      <c r="G27" s="8" t="s">
        <v>40</v>
      </c>
      <c r="H27" s="18">
        <f>D27/$G$1/12</f>
        <v>6.0356947630781432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94655.34</v>
      </c>
      <c r="E28" s="41" t="s">
        <v>39</v>
      </c>
      <c r="F28" s="41"/>
      <c r="G28" s="8" t="s">
        <v>40</v>
      </c>
      <c r="H28" s="18">
        <f t="shared" ref="H28:H36" si="0">D28/$G$1/12</f>
        <v>3.3511534539892938</v>
      </c>
    </row>
    <row r="29" spans="1:8" ht="15" customHeight="1" x14ac:dyDescent="0.25">
      <c r="A29" s="16" t="s">
        <v>42</v>
      </c>
      <c r="B29" s="47" t="s">
        <v>37</v>
      </c>
      <c r="C29" s="47"/>
      <c r="D29" s="17">
        <v>1418.39</v>
      </c>
      <c r="E29" s="60" t="s">
        <v>39</v>
      </c>
      <c r="F29" s="61"/>
      <c r="G29" s="8" t="s">
        <v>40</v>
      </c>
      <c r="H29" s="18">
        <f t="shared" si="0"/>
        <v>5.021631687767298E-2</v>
      </c>
    </row>
    <row r="30" spans="1:8" ht="15" customHeight="1" x14ac:dyDescent="0.25">
      <c r="A30" s="16" t="s">
        <v>46</v>
      </c>
      <c r="B30" s="58" t="s">
        <v>44</v>
      </c>
      <c r="C30" s="59"/>
      <c r="D30" s="17">
        <v>6535.56</v>
      </c>
      <c r="E30" s="41" t="s">
        <v>39</v>
      </c>
      <c r="F30" s="41"/>
      <c r="G30" s="15" t="s">
        <v>40</v>
      </c>
      <c r="H30" s="18">
        <f t="shared" si="0"/>
        <v>0.2313832950972895</v>
      </c>
    </row>
    <row r="31" spans="1:8" ht="28.5" customHeight="1" x14ac:dyDescent="0.25">
      <c r="A31" s="16" t="s">
        <v>48</v>
      </c>
      <c r="B31" s="40" t="s">
        <v>45</v>
      </c>
      <c r="C31" s="40"/>
      <c r="D31" s="17">
        <v>38848.42</v>
      </c>
      <c r="E31" s="41" t="s">
        <v>43</v>
      </c>
      <c r="F31" s="41"/>
      <c r="G31" s="8" t="s">
        <v>40</v>
      </c>
      <c r="H31" s="18">
        <f t="shared" si="0"/>
        <v>1.3753795281388959</v>
      </c>
    </row>
    <row r="32" spans="1:8" ht="31.5" customHeight="1" x14ac:dyDescent="0.25">
      <c r="A32" s="16" t="s">
        <v>51</v>
      </c>
      <c r="B32" s="40" t="s">
        <v>252</v>
      </c>
      <c r="C32" s="40"/>
      <c r="D32" s="17">
        <f>3500+6500</f>
        <v>10000</v>
      </c>
      <c r="E32" s="41" t="s">
        <v>39</v>
      </c>
      <c r="F32" s="41"/>
      <c r="G32" s="8" t="s">
        <v>40</v>
      </c>
      <c r="H32" s="18">
        <f t="shared" si="0"/>
        <v>0.3540374429999717</v>
      </c>
    </row>
    <row r="33" spans="1:8" ht="15" customHeight="1" x14ac:dyDescent="0.25">
      <c r="A33" s="16" t="s">
        <v>53</v>
      </c>
      <c r="B33" s="40" t="s">
        <v>253</v>
      </c>
      <c r="C33" s="40"/>
      <c r="D33" s="17">
        <v>2340</v>
      </c>
      <c r="E33" s="41"/>
      <c r="F33" s="41"/>
      <c r="G33" s="8" t="s">
        <v>40</v>
      </c>
      <c r="H33" s="18">
        <f t="shared" si="0"/>
        <v>8.2844761661993366E-2</v>
      </c>
    </row>
    <row r="34" spans="1:8" ht="15" customHeight="1" x14ac:dyDescent="0.25">
      <c r="A34" s="16" t="s">
        <v>55</v>
      </c>
      <c r="B34" s="40" t="s">
        <v>220</v>
      </c>
      <c r="C34" s="40"/>
      <c r="D34" s="17">
        <v>60</v>
      </c>
      <c r="E34" s="41"/>
      <c r="F34" s="41"/>
      <c r="G34" s="8" t="s">
        <v>40</v>
      </c>
      <c r="H34" s="18">
        <f t="shared" si="0"/>
        <v>2.1242246579998296E-3</v>
      </c>
    </row>
    <row r="35" spans="1:8" ht="15" customHeight="1" x14ac:dyDescent="0.25">
      <c r="A35" s="16" t="s">
        <v>57</v>
      </c>
      <c r="B35" s="40" t="s">
        <v>254</v>
      </c>
      <c r="C35" s="40"/>
      <c r="D35" s="17">
        <v>11856</v>
      </c>
      <c r="E35" s="41"/>
      <c r="F35" s="41"/>
      <c r="G35" s="8" t="s">
        <v>40</v>
      </c>
      <c r="H35" s="18">
        <f t="shared" si="0"/>
        <v>0.41974679242076635</v>
      </c>
    </row>
    <row r="36" spans="1:8" ht="27.75" customHeight="1" x14ac:dyDescent="0.25">
      <c r="A36" s="16" t="s">
        <v>59</v>
      </c>
      <c r="B36" s="40" t="s">
        <v>246</v>
      </c>
      <c r="C36" s="40"/>
      <c r="D36" s="17">
        <v>181.72</v>
      </c>
      <c r="E36" s="41"/>
      <c r="F36" s="41"/>
      <c r="G36" s="8" t="s">
        <v>40</v>
      </c>
      <c r="H36" s="18">
        <f t="shared" si="0"/>
        <v>6.433568414195485E-3</v>
      </c>
    </row>
    <row r="37" spans="1:8" x14ac:dyDescent="0.25">
      <c r="A37" s="45" t="s">
        <v>67</v>
      </c>
      <c r="B37" s="45"/>
      <c r="C37" s="45"/>
      <c r="D37" s="45"/>
      <c r="E37" s="45"/>
      <c r="F37" s="45"/>
      <c r="G37" s="45"/>
      <c r="H37" s="45"/>
    </row>
    <row r="38" spans="1:8" x14ac:dyDescent="0.25">
      <c r="A38" s="12" t="s">
        <v>70</v>
      </c>
      <c r="B38" s="42" t="s">
        <v>68</v>
      </c>
      <c r="C38" s="43"/>
      <c r="D38" s="43"/>
      <c r="E38" s="43"/>
      <c r="F38" s="44"/>
      <c r="G38" s="15" t="s">
        <v>69</v>
      </c>
      <c r="H38" s="6">
        <f>D38/2734.06</f>
        <v>0</v>
      </c>
    </row>
    <row r="39" spans="1:8" x14ac:dyDescent="0.25">
      <c r="A39" s="12" t="s">
        <v>71</v>
      </c>
      <c r="B39" s="42" t="s">
        <v>72</v>
      </c>
      <c r="C39" s="43"/>
      <c r="D39" s="43"/>
      <c r="E39" s="43"/>
      <c r="F39" s="44"/>
      <c r="G39" s="15" t="s">
        <v>69</v>
      </c>
      <c r="H39" s="6">
        <f>D39/2734.06</f>
        <v>0</v>
      </c>
    </row>
    <row r="40" spans="1:8" x14ac:dyDescent="0.25">
      <c r="A40" s="12" t="s">
        <v>73</v>
      </c>
      <c r="B40" s="42" t="s">
        <v>74</v>
      </c>
      <c r="C40" s="43"/>
      <c r="D40" s="43"/>
      <c r="E40" s="43"/>
      <c r="F40" s="44"/>
      <c r="G40" s="15" t="s">
        <v>69</v>
      </c>
      <c r="H40" s="6">
        <f>D40/2734.06</f>
        <v>0</v>
      </c>
    </row>
    <row r="41" spans="1:8" x14ac:dyDescent="0.25">
      <c r="A41" s="12" t="s">
        <v>75</v>
      </c>
      <c r="B41" s="42" t="s">
        <v>76</v>
      </c>
      <c r="C41" s="43"/>
      <c r="D41" s="43"/>
      <c r="E41" s="43"/>
      <c r="F41" s="44"/>
      <c r="G41" s="15" t="s">
        <v>9</v>
      </c>
      <c r="H41" s="6">
        <f>D41/2734.06</f>
        <v>0</v>
      </c>
    </row>
    <row r="42" spans="1:8" x14ac:dyDescent="0.25">
      <c r="A42" s="45" t="s">
        <v>77</v>
      </c>
      <c r="B42" s="45"/>
      <c r="C42" s="45"/>
      <c r="D42" s="45"/>
      <c r="E42" s="45"/>
      <c r="F42" s="45"/>
      <c r="G42" s="45"/>
      <c r="H42" s="45"/>
    </row>
    <row r="43" spans="1:8" x14ac:dyDescent="0.25">
      <c r="A43" s="12" t="s">
        <v>78</v>
      </c>
      <c r="B43" s="42" t="s">
        <v>8</v>
      </c>
      <c r="C43" s="43"/>
      <c r="D43" s="43"/>
      <c r="E43" s="43"/>
      <c r="F43" s="44"/>
      <c r="G43" s="15" t="s">
        <v>9</v>
      </c>
      <c r="H43" s="6">
        <v>4800.8</v>
      </c>
    </row>
    <row r="44" spans="1:8" x14ac:dyDescent="0.25">
      <c r="A44" s="12" t="s">
        <v>79</v>
      </c>
      <c r="B44" s="42" t="s">
        <v>10</v>
      </c>
      <c r="C44" s="43"/>
      <c r="D44" s="43"/>
      <c r="E44" s="43"/>
      <c r="F44" s="44"/>
      <c r="G44" s="15" t="s">
        <v>9</v>
      </c>
      <c r="H44" s="6">
        <v>108437.59</v>
      </c>
    </row>
    <row r="45" spans="1:8" x14ac:dyDescent="0.25">
      <c r="A45" s="12" t="s">
        <v>80</v>
      </c>
      <c r="B45" s="42" t="s">
        <v>11</v>
      </c>
      <c r="C45" s="43"/>
      <c r="D45" s="43"/>
      <c r="E45" s="43"/>
      <c r="F45" s="44"/>
      <c r="G45" s="15" t="s">
        <v>9</v>
      </c>
      <c r="H45" s="6">
        <v>113238.39</v>
      </c>
    </row>
    <row r="46" spans="1:8" x14ac:dyDescent="0.25">
      <c r="A46" s="12" t="s">
        <v>81</v>
      </c>
      <c r="B46" s="42" t="s">
        <v>23</v>
      </c>
      <c r="C46" s="43"/>
      <c r="D46" s="43"/>
      <c r="E46" s="43"/>
      <c r="F46" s="44"/>
      <c r="G46" s="15" t="s">
        <v>9</v>
      </c>
      <c r="H46" s="6">
        <v>5299.7</v>
      </c>
    </row>
    <row r="47" spans="1:8" x14ac:dyDescent="0.25">
      <c r="A47" s="12" t="s">
        <v>82</v>
      </c>
      <c r="B47" s="42" t="s">
        <v>24</v>
      </c>
      <c r="C47" s="43"/>
      <c r="D47" s="43"/>
      <c r="E47" s="43"/>
      <c r="F47" s="44"/>
      <c r="G47" s="15" t="s">
        <v>9</v>
      </c>
      <c r="H47" s="6">
        <v>180047.16</v>
      </c>
    </row>
    <row r="48" spans="1:8" x14ac:dyDescent="0.25">
      <c r="A48" s="12" t="s">
        <v>83</v>
      </c>
      <c r="B48" s="42" t="s">
        <v>25</v>
      </c>
      <c r="C48" s="43"/>
      <c r="D48" s="43"/>
      <c r="E48" s="43"/>
      <c r="F48" s="44"/>
      <c r="G48" s="15" t="s">
        <v>9</v>
      </c>
      <c r="H48" s="6">
        <v>185346.86</v>
      </c>
    </row>
    <row r="49" spans="1:8" x14ac:dyDescent="0.25">
      <c r="A49" s="45" t="s">
        <v>84</v>
      </c>
      <c r="B49" s="45"/>
      <c r="C49" s="45"/>
      <c r="D49" s="45"/>
      <c r="E49" s="45"/>
      <c r="F49" s="45"/>
      <c r="G49" s="45"/>
      <c r="H49" s="45"/>
    </row>
    <row r="50" spans="1:8" ht="33.75" customHeight="1" x14ac:dyDescent="0.25">
      <c r="A50" s="33">
        <v>32</v>
      </c>
      <c r="B50" s="46" t="s">
        <v>85</v>
      </c>
      <c r="C50" s="46"/>
      <c r="D50" s="33" t="s">
        <v>32</v>
      </c>
      <c r="E50" s="33" t="s">
        <v>86</v>
      </c>
      <c r="F50" s="33" t="s">
        <v>87</v>
      </c>
      <c r="G50" s="33" t="s">
        <v>88</v>
      </c>
      <c r="H50" s="33" t="s">
        <v>89</v>
      </c>
    </row>
    <row r="51" spans="1:8" x14ac:dyDescent="0.25">
      <c r="A51" s="35">
        <v>33</v>
      </c>
      <c r="B51" s="47" t="s">
        <v>32</v>
      </c>
      <c r="C51" s="47"/>
      <c r="D51" s="35" t="s">
        <v>90</v>
      </c>
      <c r="E51" s="35" t="s">
        <v>91</v>
      </c>
      <c r="F51" s="35" t="s">
        <v>92</v>
      </c>
      <c r="G51" s="35" t="s">
        <v>92</v>
      </c>
      <c r="H51" s="35" t="s">
        <v>92</v>
      </c>
    </row>
    <row r="52" spans="1:8" x14ac:dyDescent="0.25">
      <c r="A52" s="35">
        <v>34</v>
      </c>
      <c r="B52" s="47" t="s">
        <v>94</v>
      </c>
      <c r="C52" s="47"/>
      <c r="D52" s="35" t="s">
        <v>93</v>
      </c>
      <c r="E52" s="13">
        <v>762.63</v>
      </c>
      <c r="F52" s="13">
        <v>2782.46</v>
      </c>
      <c r="G52" s="13">
        <v>4356.3999999999996</v>
      </c>
      <c r="H52" s="13">
        <v>6968.26</v>
      </c>
    </row>
    <row r="53" spans="1:8" x14ac:dyDescent="0.25">
      <c r="A53" s="35">
        <v>35</v>
      </c>
      <c r="B53" s="47" t="s">
        <v>95</v>
      </c>
      <c r="C53" s="47"/>
      <c r="D53" s="35" t="s">
        <v>9</v>
      </c>
      <c r="E53" s="13">
        <v>798713.51</v>
      </c>
      <c r="F53" s="13">
        <v>198802.27</v>
      </c>
      <c r="G53" s="13">
        <v>51133.02</v>
      </c>
      <c r="H53" s="13">
        <v>77680.38</v>
      </c>
    </row>
    <row r="54" spans="1:8" x14ac:dyDescent="0.25">
      <c r="A54" s="35">
        <v>36</v>
      </c>
      <c r="B54" s="47" t="s">
        <v>96</v>
      </c>
      <c r="C54" s="47"/>
      <c r="D54" s="35" t="s">
        <v>9</v>
      </c>
      <c r="E54" s="13">
        <v>741678.47</v>
      </c>
      <c r="F54" s="13">
        <v>187404.98</v>
      </c>
      <c r="G54" s="13">
        <v>51869.97</v>
      </c>
      <c r="H54" s="13">
        <v>73766.19</v>
      </c>
    </row>
    <row r="55" spans="1:8" x14ac:dyDescent="0.25">
      <c r="A55" s="35">
        <v>37</v>
      </c>
      <c r="B55" s="47" t="s">
        <v>97</v>
      </c>
      <c r="C55" s="47"/>
      <c r="D55" s="35" t="s">
        <v>9</v>
      </c>
      <c r="E55" s="13">
        <v>57035.040000000001</v>
      </c>
      <c r="F55" s="13">
        <v>11397.29</v>
      </c>
      <c r="G55" s="13">
        <v>-736.95</v>
      </c>
      <c r="H55" s="13">
        <v>3914.19</v>
      </c>
    </row>
    <row r="56" spans="1:8" ht="48" customHeight="1" x14ac:dyDescent="0.25">
      <c r="A56" s="34">
        <v>38</v>
      </c>
      <c r="B56" s="46" t="s">
        <v>98</v>
      </c>
      <c r="C56" s="46"/>
      <c r="D56" s="34" t="s">
        <v>9</v>
      </c>
      <c r="E56" s="17">
        <v>546235.43999999994</v>
      </c>
      <c r="F56" s="17">
        <v>316878.46999999997</v>
      </c>
      <c r="G56" s="17">
        <v>45226.59</v>
      </c>
      <c r="H56" s="17">
        <v>72978.720000000001</v>
      </c>
    </row>
    <row r="57" spans="1:8" ht="48" customHeight="1" x14ac:dyDescent="0.25">
      <c r="A57" s="34">
        <v>39</v>
      </c>
      <c r="B57" s="46" t="s">
        <v>99</v>
      </c>
      <c r="C57" s="46"/>
      <c r="D57" s="34" t="s">
        <v>9</v>
      </c>
      <c r="E57" s="17">
        <v>741678.47</v>
      </c>
      <c r="F57" s="17">
        <v>187404.98</v>
      </c>
      <c r="G57" s="17">
        <v>51869.97</v>
      </c>
      <c r="H57" s="17">
        <v>73766.19</v>
      </c>
    </row>
    <row r="58" spans="1:8" ht="48" customHeight="1" x14ac:dyDescent="0.25">
      <c r="A58" s="34">
        <v>40</v>
      </c>
      <c r="B58" s="46" t="s">
        <v>100</v>
      </c>
      <c r="C58" s="46"/>
      <c r="D58" s="34" t="s">
        <v>9</v>
      </c>
      <c r="E58" s="17">
        <v>-195443.03</v>
      </c>
      <c r="F58" s="17">
        <v>129473.49</v>
      </c>
      <c r="G58" s="17">
        <v>-6643.38</v>
      </c>
      <c r="H58" s="17">
        <v>-787.47</v>
      </c>
    </row>
    <row r="59" spans="1:8" ht="48" customHeight="1" x14ac:dyDescent="0.25">
      <c r="A59" s="34">
        <v>41</v>
      </c>
      <c r="B59" s="46" t="s">
        <v>101</v>
      </c>
      <c r="C59" s="46"/>
      <c r="D59" s="34" t="s">
        <v>9</v>
      </c>
      <c r="E59" s="17">
        <v>0</v>
      </c>
      <c r="F59" s="17">
        <v>0</v>
      </c>
      <c r="G59" s="17">
        <v>0</v>
      </c>
      <c r="H59" s="17">
        <v>0</v>
      </c>
    </row>
    <row r="60" spans="1:8" x14ac:dyDescent="0.25">
      <c r="A60" s="45" t="s">
        <v>102</v>
      </c>
      <c r="B60" s="45"/>
      <c r="C60" s="45"/>
      <c r="D60" s="45"/>
      <c r="E60" s="45"/>
      <c r="F60" s="45"/>
      <c r="G60" s="45"/>
      <c r="H60" s="45"/>
    </row>
    <row r="61" spans="1:8" x14ac:dyDescent="0.25">
      <c r="A61" s="12" t="s">
        <v>103</v>
      </c>
      <c r="B61" s="42" t="s">
        <v>68</v>
      </c>
      <c r="C61" s="43"/>
      <c r="D61" s="43"/>
      <c r="E61" s="43"/>
      <c r="F61" s="44"/>
      <c r="G61" s="15" t="s">
        <v>69</v>
      </c>
      <c r="H61" s="6">
        <f>D61/2734.06</f>
        <v>0</v>
      </c>
    </row>
    <row r="62" spans="1:8" x14ac:dyDescent="0.25">
      <c r="A62" s="12" t="s">
        <v>104</v>
      </c>
      <c r="B62" s="42" t="s">
        <v>72</v>
      </c>
      <c r="C62" s="43"/>
      <c r="D62" s="43"/>
      <c r="E62" s="43"/>
      <c r="F62" s="44"/>
      <c r="G62" s="15" t="s">
        <v>69</v>
      </c>
      <c r="H62" s="6">
        <f>D62/2734.06</f>
        <v>0</v>
      </c>
    </row>
    <row r="63" spans="1:8" x14ac:dyDescent="0.25">
      <c r="A63" s="12" t="s">
        <v>105</v>
      </c>
      <c r="B63" s="42" t="s">
        <v>74</v>
      </c>
      <c r="C63" s="43"/>
      <c r="D63" s="43"/>
      <c r="E63" s="43"/>
      <c r="F63" s="44"/>
      <c r="G63" s="15" t="s">
        <v>69</v>
      </c>
      <c r="H63" s="6">
        <f>D63/2734.06</f>
        <v>0</v>
      </c>
    </row>
    <row r="64" spans="1:8" x14ac:dyDescent="0.25">
      <c r="A64" s="12" t="s">
        <v>106</v>
      </c>
      <c r="B64" s="42" t="s">
        <v>76</v>
      </c>
      <c r="C64" s="43"/>
      <c r="D64" s="43"/>
      <c r="E64" s="43"/>
      <c r="F64" s="44"/>
      <c r="G64" s="15" t="s">
        <v>9</v>
      </c>
      <c r="H64" s="6">
        <f>D64/2734.06</f>
        <v>0</v>
      </c>
    </row>
    <row r="65" spans="1:8" x14ac:dyDescent="0.25">
      <c r="A65" s="45" t="s">
        <v>107</v>
      </c>
      <c r="B65" s="45"/>
      <c r="C65" s="45"/>
      <c r="D65" s="45"/>
      <c r="E65" s="45"/>
      <c r="F65" s="45"/>
      <c r="G65" s="45"/>
      <c r="H65" s="45"/>
    </row>
    <row r="66" spans="1:8" x14ac:dyDescent="0.25">
      <c r="A66" s="12" t="s">
        <v>108</v>
      </c>
      <c r="B66" s="42" t="s">
        <v>111</v>
      </c>
      <c r="C66" s="43"/>
      <c r="D66" s="43"/>
      <c r="E66" s="43"/>
      <c r="F66" s="44"/>
      <c r="G66" s="15" t="s">
        <v>69</v>
      </c>
      <c r="H66" s="6">
        <f>D66/2734.06</f>
        <v>0</v>
      </c>
    </row>
    <row r="67" spans="1:8" x14ac:dyDescent="0.25">
      <c r="A67" s="12" t="s">
        <v>109</v>
      </c>
      <c r="B67" s="42" t="s">
        <v>112</v>
      </c>
      <c r="C67" s="43"/>
      <c r="D67" s="43"/>
      <c r="E67" s="43"/>
      <c r="F67" s="44"/>
      <c r="G67" s="15" t="s">
        <v>69</v>
      </c>
      <c r="H67" s="6">
        <f>D67/2734.06</f>
        <v>0</v>
      </c>
    </row>
    <row r="68" spans="1:8" x14ac:dyDescent="0.25">
      <c r="A68" s="12" t="s">
        <v>110</v>
      </c>
      <c r="B68" s="42" t="s">
        <v>113</v>
      </c>
      <c r="C68" s="43"/>
      <c r="D68" s="43"/>
      <c r="E68" s="43"/>
      <c r="F68" s="44"/>
      <c r="G68" s="15" t="s">
        <v>9</v>
      </c>
      <c r="H68" s="6">
        <f>D68/2734.06</f>
        <v>0</v>
      </c>
    </row>
    <row r="70" spans="1:8" ht="58.5" customHeight="1" x14ac:dyDescent="0.25">
      <c r="A70" s="39" t="s">
        <v>114</v>
      </c>
      <c r="B70" s="39"/>
      <c r="C70" s="39"/>
      <c r="D70" s="39"/>
      <c r="E70" s="39"/>
      <c r="F70" s="39"/>
      <c r="G70" s="39"/>
      <c r="H70" s="39"/>
    </row>
  </sheetData>
  <mergeCells count="79">
    <mergeCell ref="A70:H70"/>
    <mergeCell ref="B63:F63"/>
    <mergeCell ref="B64:F64"/>
    <mergeCell ref="A65:H65"/>
    <mergeCell ref="B66:F66"/>
    <mergeCell ref="B67:F67"/>
    <mergeCell ref="B68:F68"/>
    <mergeCell ref="B57:C57"/>
    <mergeCell ref="B58:C58"/>
    <mergeCell ref="B59:C59"/>
    <mergeCell ref="A60:H60"/>
    <mergeCell ref="B61:F61"/>
    <mergeCell ref="B62:F62"/>
    <mergeCell ref="B51:C51"/>
    <mergeCell ref="B52:C52"/>
    <mergeCell ref="B53:C53"/>
    <mergeCell ref="B54:C54"/>
    <mergeCell ref="B55:C55"/>
    <mergeCell ref="B56:C56"/>
    <mergeCell ref="B45:F45"/>
    <mergeCell ref="B46:F46"/>
    <mergeCell ref="B47:F47"/>
    <mergeCell ref="B48:F48"/>
    <mergeCell ref="A49:H49"/>
    <mergeCell ref="B50:C50"/>
    <mergeCell ref="B39:F39"/>
    <mergeCell ref="B40:F40"/>
    <mergeCell ref="B41:F41"/>
    <mergeCell ref="A42:H42"/>
    <mergeCell ref="B43:F43"/>
    <mergeCell ref="B44:F44"/>
    <mergeCell ref="B35:C35"/>
    <mergeCell ref="E35:F35"/>
    <mergeCell ref="B36:C36"/>
    <mergeCell ref="E36:F36"/>
    <mergeCell ref="A37:H37"/>
    <mergeCell ref="B38:F38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H69"/>
  <sheetViews>
    <sheetView tabSelected="1" workbookViewId="0">
      <selection activeCell="A59" sqref="A59:H59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255</v>
      </c>
      <c r="F1" t="s">
        <v>129</v>
      </c>
      <c r="G1">
        <v>3410.6</v>
      </c>
    </row>
    <row r="3" spans="1:8" x14ac:dyDescent="0.25">
      <c r="A3" s="32" t="s">
        <v>0</v>
      </c>
      <c r="B3" s="55" t="s">
        <v>1</v>
      </c>
      <c r="C3" s="56"/>
      <c r="D3" s="56"/>
      <c r="E3" s="56"/>
      <c r="F3" s="57"/>
      <c r="G3" s="32" t="s">
        <v>2</v>
      </c>
      <c r="H3" s="32" t="s">
        <v>3</v>
      </c>
    </row>
    <row r="4" spans="1:8" x14ac:dyDescent="0.25">
      <c r="A4" s="35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35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35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35">
        <v>4</v>
      </c>
      <c r="B8" s="47" t="s">
        <v>8</v>
      </c>
      <c r="C8" s="47"/>
      <c r="D8" s="47"/>
      <c r="E8" s="47"/>
      <c r="F8" s="47"/>
      <c r="G8" s="35" t="s">
        <v>9</v>
      </c>
      <c r="H8" s="5">
        <v>6150.5</v>
      </c>
    </row>
    <row r="9" spans="1:8" x14ac:dyDescent="0.25">
      <c r="A9" s="35">
        <v>5</v>
      </c>
      <c r="B9" s="47" t="s">
        <v>10</v>
      </c>
      <c r="C9" s="47"/>
      <c r="D9" s="47"/>
      <c r="E9" s="47"/>
      <c r="F9" s="47"/>
      <c r="G9" s="35" t="s">
        <v>9</v>
      </c>
      <c r="H9" s="5">
        <v>156408.15</v>
      </c>
    </row>
    <row r="10" spans="1:8" x14ac:dyDescent="0.25">
      <c r="A10" s="35">
        <v>6</v>
      </c>
      <c r="B10" s="47" t="s">
        <v>11</v>
      </c>
      <c r="C10" s="47"/>
      <c r="D10" s="47"/>
      <c r="E10" s="47"/>
      <c r="F10" s="47"/>
      <c r="G10" s="35" t="s">
        <v>9</v>
      </c>
      <c r="H10" s="5">
        <v>162558.65</v>
      </c>
    </row>
    <row r="11" spans="1:8" x14ac:dyDescent="0.25">
      <c r="A11" s="35">
        <v>7</v>
      </c>
      <c r="B11" s="47" t="s">
        <v>12</v>
      </c>
      <c r="C11" s="47"/>
      <c r="D11" s="47"/>
      <c r="E11" s="47"/>
      <c r="F11" s="47"/>
      <c r="G11" s="35" t="s">
        <v>9</v>
      </c>
      <c r="H11" s="6">
        <v>703653.99</v>
      </c>
    </row>
    <row r="12" spans="1:8" x14ac:dyDescent="0.25">
      <c r="A12" s="35">
        <v>8</v>
      </c>
      <c r="B12" s="52" t="s">
        <v>13</v>
      </c>
      <c r="C12" s="52"/>
      <c r="D12" s="52"/>
      <c r="E12" s="52"/>
      <c r="F12" s="52"/>
      <c r="G12" s="35" t="s">
        <v>9</v>
      </c>
      <c r="H12" s="6">
        <v>598869.43000000005</v>
      </c>
    </row>
    <row r="13" spans="1:8" x14ac:dyDescent="0.25">
      <c r="A13" s="35">
        <v>9</v>
      </c>
      <c r="B13" s="52" t="s">
        <v>14</v>
      </c>
      <c r="C13" s="52"/>
      <c r="D13" s="52"/>
      <c r="E13" s="52"/>
      <c r="F13" s="52"/>
      <c r="G13" s="35" t="s">
        <v>9</v>
      </c>
      <c r="H13" s="6">
        <v>104784.56</v>
      </c>
    </row>
    <row r="14" spans="1:8" x14ac:dyDescent="0.25">
      <c r="A14" s="35">
        <v>10</v>
      </c>
      <c r="B14" s="52" t="s">
        <v>15</v>
      </c>
      <c r="C14" s="52"/>
      <c r="D14" s="52"/>
      <c r="E14" s="52"/>
      <c r="F14" s="52"/>
      <c r="G14" s="35" t="s">
        <v>9</v>
      </c>
      <c r="H14" s="6">
        <v>0</v>
      </c>
    </row>
    <row r="15" spans="1:8" x14ac:dyDescent="0.25">
      <c r="A15" s="35">
        <v>11</v>
      </c>
      <c r="B15" s="52" t="s">
        <v>16</v>
      </c>
      <c r="C15" s="52"/>
      <c r="D15" s="52"/>
      <c r="E15" s="52"/>
      <c r="F15" s="52"/>
      <c r="G15" s="35" t="s">
        <v>9</v>
      </c>
      <c r="H15" s="6">
        <v>692360.99</v>
      </c>
    </row>
    <row r="16" spans="1:8" x14ac:dyDescent="0.25">
      <c r="A16" s="35">
        <v>12</v>
      </c>
      <c r="B16" s="52" t="s">
        <v>17</v>
      </c>
      <c r="C16" s="52"/>
      <c r="D16" s="52"/>
      <c r="E16" s="52"/>
      <c r="F16" s="52"/>
      <c r="G16" s="35" t="s">
        <v>9</v>
      </c>
      <c r="H16" s="6">
        <v>670710.99</v>
      </c>
    </row>
    <row r="17" spans="1:8" x14ac:dyDescent="0.25">
      <c r="A17" s="35">
        <v>13</v>
      </c>
      <c r="B17" s="52" t="s">
        <v>18</v>
      </c>
      <c r="C17" s="52"/>
      <c r="D17" s="52"/>
      <c r="E17" s="52"/>
      <c r="F17" s="52"/>
      <c r="G17" s="35" t="s">
        <v>9</v>
      </c>
      <c r="H17" s="6">
        <v>0</v>
      </c>
    </row>
    <row r="18" spans="1:8" x14ac:dyDescent="0.25">
      <c r="A18" s="35">
        <v>14</v>
      </c>
      <c r="B18" s="52" t="s">
        <v>19</v>
      </c>
      <c r="C18" s="52"/>
      <c r="D18" s="52"/>
      <c r="E18" s="52"/>
      <c r="F18" s="52"/>
      <c r="G18" s="35" t="s">
        <v>9</v>
      </c>
      <c r="H18" s="6">
        <v>0</v>
      </c>
    </row>
    <row r="19" spans="1:8" x14ac:dyDescent="0.25">
      <c r="A19" s="35">
        <v>15</v>
      </c>
      <c r="B19" s="52" t="s">
        <v>20</v>
      </c>
      <c r="C19" s="52"/>
      <c r="D19" s="52"/>
      <c r="E19" s="52"/>
      <c r="F19" s="52"/>
      <c r="G19" s="35" t="s">
        <v>9</v>
      </c>
      <c r="H19" s="6">
        <v>21650</v>
      </c>
    </row>
    <row r="20" spans="1:8" x14ac:dyDescent="0.25">
      <c r="A20" s="35">
        <v>16</v>
      </c>
      <c r="B20" s="52" t="s">
        <v>21</v>
      </c>
      <c r="C20" s="52"/>
      <c r="D20" s="52"/>
      <c r="E20" s="52"/>
      <c r="F20" s="52"/>
      <c r="G20" s="35" t="s">
        <v>9</v>
      </c>
      <c r="H20" s="6">
        <v>0</v>
      </c>
    </row>
    <row r="21" spans="1:8" x14ac:dyDescent="0.25">
      <c r="A21" s="35">
        <v>17</v>
      </c>
      <c r="B21" s="52" t="s">
        <v>22</v>
      </c>
      <c r="C21" s="52"/>
      <c r="D21" s="52"/>
      <c r="E21" s="52"/>
      <c r="F21" s="52"/>
      <c r="G21" s="35" t="s">
        <v>9</v>
      </c>
      <c r="H21" s="6">
        <v>535952.84</v>
      </c>
    </row>
    <row r="22" spans="1:8" x14ac:dyDescent="0.25">
      <c r="A22" s="35">
        <v>18</v>
      </c>
      <c r="B22" s="52" t="s">
        <v>23</v>
      </c>
      <c r="C22" s="52"/>
      <c r="D22" s="52"/>
      <c r="E22" s="52"/>
      <c r="F22" s="52"/>
      <c r="G22" s="35" t="s">
        <v>9</v>
      </c>
      <c r="H22" s="6">
        <v>2574.0500000000002</v>
      </c>
    </row>
    <row r="23" spans="1:8" x14ac:dyDescent="0.25">
      <c r="A23" s="35">
        <v>19</v>
      </c>
      <c r="B23" s="52" t="s">
        <v>24</v>
      </c>
      <c r="C23" s="52"/>
      <c r="D23" s="52"/>
      <c r="E23" s="52"/>
      <c r="F23" s="52"/>
      <c r="G23" s="35" t="s">
        <v>9</v>
      </c>
      <c r="H23" s="6">
        <v>167701.15</v>
      </c>
    </row>
    <row r="24" spans="1:8" x14ac:dyDescent="0.25">
      <c r="A24" s="35">
        <v>20</v>
      </c>
      <c r="B24" s="52" t="s">
        <v>25</v>
      </c>
      <c r="C24" s="52"/>
      <c r="D24" s="52"/>
      <c r="E24" s="52"/>
      <c r="F24" s="52"/>
      <c r="G24" s="35" t="s">
        <v>9</v>
      </c>
      <c r="H24" s="6">
        <v>170275.20000000001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33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256261.39</v>
      </c>
      <c r="E27" s="41" t="s">
        <v>39</v>
      </c>
      <c r="F27" s="41"/>
      <c r="G27" s="8" t="s">
        <v>40</v>
      </c>
      <c r="H27" s="18">
        <f>D27/$G$1/12</f>
        <v>6.2613955999921815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30596.49</v>
      </c>
      <c r="E28" s="41" t="s">
        <v>39</v>
      </c>
      <c r="F28" s="41"/>
      <c r="G28" s="8" t="s">
        <v>40</v>
      </c>
      <c r="H28" s="18">
        <f t="shared" ref="H28:H35" si="0">D28/$G$1/12</f>
        <v>0.7475832698058994</v>
      </c>
    </row>
    <row r="29" spans="1:8" ht="15" customHeight="1" x14ac:dyDescent="0.25">
      <c r="A29" s="16" t="s">
        <v>42</v>
      </c>
      <c r="B29" s="47" t="s">
        <v>37</v>
      </c>
      <c r="C29" s="47"/>
      <c r="D29" s="17">
        <v>6943.16</v>
      </c>
      <c r="E29" s="60" t="s">
        <v>39</v>
      </c>
      <c r="F29" s="61"/>
      <c r="G29" s="8" t="s">
        <v>40</v>
      </c>
      <c r="H29" s="18">
        <f t="shared" si="0"/>
        <v>0.16964659199749799</v>
      </c>
    </row>
    <row r="30" spans="1:8" ht="15" customHeight="1" x14ac:dyDescent="0.25">
      <c r="A30" s="16" t="s">
        <v>46</v>
      </c>
      <c r="B30" s="58" t="s">
        <v>44</v>
      </c>
      <c r="C30" s="59"/>
      <c r="D30" s="17">
        <v>18417.240000000002</v>
      </c>
      <c r="E30" s="41" t="s">
        <v>39</v>
      </c>
      <c r="F30" s="41"/>
      <c r="G30" s="15" t="s">
        <v>40</v>
      </c>
      <c r="H30" s="18">
        <f t="shared" si="0"/>
        <v>0.45</v>
      </c>
    </row>
    <row r="31" spans="1:8" ht="28.5" customHeight="1" x14ac:dyDescent="0.25">
      <c r="A31" s="16" t="s">
        <v>48</v>
      </c>
      <c r="B31" s="40" t="s">
        <v>45</v>
      </c>
      <c r="C31" s="40"/>
      <c r="D31" s="17">
        <v>88056.44</v>
      </c>
      <c r="E31" s="41" t="s">
        <v>43</v>
      </c>
      <c r="F31" s="41"/>
      <c r="G31" s="8" t="s">
        <v>40</v>
      </c>
      <c r="H31" s="18">
        <f t="shared" si="0"/>
        <v>2.1515383412498292</v>
      </c>
    </row>
    <row r="32" spans="1:8" ht="16.5" customHeight="1" x14ac:dyDescent="0.25">
      <c r="A32" s="16" t="s">
        <v>51</v>
      </c>
      <c r="B32" s="40" t="s">
        <v>167</v>
      </c>
      <c r="C32" s="40"/>
      <c r="D32" s="17">
        <v>1750</v>
      </c>
      <c r="E32" s="41" t="s">
        <v>39</v>
      </c>
      <c r="F32" s="41"/>
      <c r="G32" s="8" t="s">
        <v>40</v>
      </c>
      <c r="H32" s="18">
        <f t="shared" si="0"/>
        <v>4.2758849860239645E-2</v>
      </c>
    </row>
    <row r="33" spans="1:8" ht="30" customHeight="1" x14ac:dyDescent="0.25">
      <c r="A33" s="16" t="s">
        <v>53</v>
      </c>
      <c r="B33" s="40" t="s">
        <v>162</v>
      </c>
      <c r="C33" s="40"/>
      <c r="D33" s="17">
        <v>3000</v>
      </c>
      <c r="E33" s="41" t="s">
        <v>39</v>
      </c>
      <c r="F33" s="41"/>
      <c r="G33" s="8" t="s">
        <v>40</v>
      </c>
      <c r="H33" s="18">
        <f t="shared" si="0"/>
        <v>7.3300885474696528E-2</v>
      </c>
    </row>
    <row r="34" spans="1:8" ht="15" customHeight="1" x14ac:dyDescent="0.25">
      <c r="A34" s="16" t="s">
        <v>55</v>
      </c>
      <c r="B34" s="40" t="s">
        <v>220</v>
      </c>
      <c r="C34" s="40"/>
      <c r="D34" s="17">
        <v>80</v>
      </c>
      <c r="E34" s="41"/>
      <c r="F34" s="41"/>
      <c r="G34" s="8" t="s">
        <v>40</v>
      </c>
      <c r="H34" s="18">
        <f t="shared" si="0"/>
        <v>1.9546902793252407E-3</v>
      </c>
    </row>
    <row r="35" spans="1:8" ht="27.75" customHeight="1" x14ac:dyDescent="0.25">
      <c r="A35" s="16" t="s">
        <v>57</v>
      </c>
      <c r="B35" s="40" t="s">
        <v>246</v>
      </c>
      <c r="C35" s="40"/>
      <c r="D35" s="17">
        <v>181.72</v>
      </c>
      <c r="E35" s="41"/>
      <c r="F35" s="41"/>
      <c r="G35" s="8" t="s">
        <v>40</v>
      </c>
      <c r="H35" s="18">
        <f t="shared" si="0"/>
        <v>4.4400789694872848E-3</v>
      </c>
    </row>
    <row r="36" spans="1:8" x14ac:dyDescent="0.25">
      <c r="A36" s="45" t="s">
        <v>67</v>
      </c>
      <c r="B36" s="45"/>
      <c r="C36" s="45"/>
      <c r="D36" s="45"/>
      <c r="E36" s="45"/>
      <c r="F36" s="45"/>
      <c r="G36" s="45"/>
      <c r="H36" s="45"/>
    </row>
    <row r="37" spans="1:8" x14ac:dyDescent="0.25">
      <c r="A37" s="12" t="s">
        <v>70</v>
      </c>
      <c r="B37" s="42" t="s">
        <v>68</v>
      </c>
      <c r="C37" s="43"/>
      <c r="D37" s="43"/>
      <c r="E37" s="43"/>
      <c r="F37" s="44"/>
      <c r="G37" s="15" t="s">
        <v>69</v>
      </c>
      <c r="H37" s="6">
        <f>D37/2734.06</f>
        <v>0</v>
      </c>
    </row>
    <row r="38" spans="1:8" x14ac:dyDescent="0.25">
      <c r="A38" s="12" t="s">
        <v>71</v>
      </c>
      <c r="B38" s="42" t="s">
        <v>72</v>
      </c>
      <c r="C38" s="43"/>
      <c r="D38" s="43"/>
      <c r="E38" s="43"/>
      <c r="F38" s="44"/>
      <c r="G38" s="15" t="s">
        <v>69</v>
      </c>
      <c r="H38" s="6">
        <f>D38/2734.06</f>
        <v>0</v>
      </c>
    </row>
    <row r="39" spans="1:8" x14ac:dyDescent="0.25">
      <c r="A39" s="12" t="s">
        <v>73</v>
      </c>
      <c r="B39" s="42" t="s">
        <v>74</v>
      </c>
      <c r="C39" s="43"/>
      <c r="D39" s="43"/>
      <c r="E39" s="43"/>
      <c r="F39" s="44"/>
      <c r="G39" s="15" t="s">
        <v>69</v>
      </c>
      <c r="H39" s="6">
        <f>D39/2734.06</f>
        <v>0</v>
      </c>
    </row>
    <row r="40" spans="1:8" x14ac:dyDescent="0.25">
      <c r="A40" s="12" t="s">
        <v>75</v>
      </c>
      <c r="B40" s="42" t="s">
        <v>76</v>
      </c>
      <c r="C40" s="43"/>
      <c r="D40" s="43"/>
      <c r="E40" s="43"/>
      <c r="F40" s="44"/>
      <c r="G40" s="15" t="s">
        <v>9</v>
      </c>
      <c r="H40" s="6">
        <f>D40/2734.06</f>
        <v>0</v>
      </c>
    </row>
    <row r="41" spans="1:8" x14ac:dyDescent="0.25">
      <c r="A41" s="45" t="s">
        <v>77</v>
      </c>
      <c r="B41" s="45"/>
      <c r="C41" s="45"/>
      <c r="D41" s="45"/>
      <c r="E41" s="45"/>
      <c r="F41" s="45"/>
      <c r="G41" s="45"/>
      <c r="H41" s="45"/>
    </row>
    <row r="42" spans="1:8" x14ac:dyDescent="0.25">
      <c r="A42" s="12" t="s">
        <v>78</v>
      </c>
      <c r="B42" s="42" t="s">
        <v>8</v>
      </c>
      <c r="C42" s="43"/>
      <c r="D42" s="43"/>
      <c r="E42" s="43"/>
      <c r="F42" s="44"/>
      <c r="G42" s="15" t="s">
        <v>9</v>
      </c>
      <c r="H42" s="6">
        <v>21662.23</v>
      </c>
    </row>
    <row r="43" spans="1:8" x14ac:dyDescent="0.25">
      <c r="A43" s="12" t="s">
        <v>79</v>
      </c>
      <c r="B43" s="42" t="s">
        <v>10</v>
      </c>
      <c r="C43" s="43"/>
      <c r="D43" s="43"/>
      <c r="E43" s="43"/>
      <c r="F43" s="44"/>
      <c r="G43" s="15" t="s">
        <v>9</v>
      </c>
      <c r="H43" s="6">
        <v>300923.71999999997</v>
      </c>
    </row>
    <row r="44" spans="1:8" x14ac:dyDescent="0.25">
      <c r="A44" s="12" t="s">
        <v>80</v>
      </c>
      <c r="B44" s="42" t="s">
        <v>11</v>
      </c>
      <c r="C44" s="43"/>
      <c r="D44" s="43"/>
      <c r="E44" s="43"/>
      <c r="F44" s="44"/>
      <c r="G44" s="15" t="s">
        <v>9</v>
      </c>
      <c r="H44" s="6">
        <v>322585.95</v>
      </c>
    </row>
    <row r="45" spans="1:8" x14ac:dyDescent="0.25">
      <c r="A45" s="12" t="s">
        <v>81</v>
      </c>
      <c r="B45" s="42" t="s">
        <v>23</v>
      </c>
      <c r="C45" s="43"/>
      <c r="D45" s="43"/>
      <c r="E45" s="43"/>
      <c r="F45" s="44"/>
      <c r="G45" s="15" t="s">
        <v>9</v>
      </c>
      <c r="H45" s="6">
        <v>17404.189999999999</v>
      </c>
    </row>
    <row r="46" spans="1:8" x14ac:dyDescent="0.25">
      <c r="A46" s="12" t="s">
        <v>82</v>
      </c>
      <c r="B46" s="42" t="s">
        <v>24</v>
      </c>
      <c r="C46" s="43"/>
      <c r="D46" s="43"/>
      <c r="E46" s="43"/>
      <c r="F46" s="44"/>
      <c r="G46" s="15" t="s">
        <v>9</v>
      </c>
      <c r="H46" s="6">
        <v>306022.03999999998</v>
      </c>
    </row>
    <row r="47" spans="1:8" x14ac:dyDescent="0.25">
      <c r="A47" s="12" t="s">
        <v>83</v>
      </c>
      <c r="B47" s="42" t="s">
        <v>25</v>
      </c>
      <c r="C47" s="43"/>
      <c r="D47" s="43"/>
      <c r="E47" s="43"/>
      <c r="F47" s="44"/>
      <c r="G47" s="15" t="s">
        <v>9</v>
      </c>
      <c r="H47" s="6">
        <v>323426.23</v>
      </c>
    </row>
    <row r="48" spans="1:8" x14ac:dyDescent="0.25">
      <c r="A48" s="45" t="s">
        <v>84</v>
      </c>
      <c r="B48" s="45"/>
      <c r="C48" s="45"/>
      <c r="D48" s="45"/>
      <c r="E48" s="45"/>
      <c r="F48" s="45"/>
      <c r="G48" s="45"/>
      <c r="H48" s="45"/>
    </row>
    <row r="49" spans="1:8" ht="33.75" customHeight="1" x14ac:dyDescent="0.25">
      <c r="A49" s="33">
        <v>32</v>
      </c>
      <c r="B49" s="46" t="s">
        <v>85</v>
      </c>
      <c r="C49" s="46"/>
      <c r="D49" s="33" t="s">
        <v>32</v>
      </c>
      <c r="E49" s="33" t="s">
        <v>86</v>
      </c>
      <c r="F49" s="33" t="s">
        <v>87</v>
      </c>
      <c r="G49" s="33" t="s">
        <v>88</v>
      </c>
      <c r="H49" s="33" t="s">
        <v>89</v>
      </c>
    </row>
    <row r="50" spans="1:8" x14ac:dyDescent="0.25">
      <c r="A50" s="35">
        <v>33</v>
      </c>
      <c r="B50" s="47" t="s">
        <v>32</v>
      </c>
      <c r="C50" s="47"/>
      <c r="D50" s="35" t="s">
        <v>90</v>
      </c>
      <c r="E50" s="35" t="s">
        <v>91</v>
      </c>
      <c r="F50" s="35" t="s">
        <v>92</v>
      </c>
      <c r="G50" s="35" t="s">
        <v>92</v>
      </c>
      <c r="H50" s="35" t="s">
        <v>92</v>
      </c>
    </row>
    <row r="51" spans="1:8" x14ac:dyDescent="0.25">
      <c r="A51" s="35">
        <v>34</v>
      </c>
      <c r="B51" s="47" t="s">
        <v>94</v>
      </c>
      <c r="C51" s="47"/>
      <c r="D51" s="35" t="s">
        <v>93</v>
      </c>
      <c r="E51" s="13">
        <v>871.73</v>
      </c>
      <c r="F51" s="13">
        <v>4858.74</v>
      </c>
      <c r="G51" s="13">
        <v>7965.79</v>
      </c>
      <c r="H51" s="13">
        <v>12605.64</v>
      </c>
    </row>
    <row r="52" spans="1:8" x14ac:dyDescent="0.25">
      <c r="A52" s="35">
        <v>35</v>
      </c>
      <c r="B52" s="47" t="s">
        <v>95</v>
      </c>
      <c r="C52" s="47"/>
      <c r="D52" s="35" t="s">
        <v>9</v>
      </c>
      <c r="E52" s="13">
        <v>582890.35</v>
      </c>
      <c r="F52" s="13">
        <v>247946.37</v>
      </c>
      <c r="G52" s="13">
        <v>78440.800000000003</v>
      </c>
      <c r="H52" s="13">
        <v>133884.12</v>
      </c>
    </row>
    <row r="53" spans="1:8" x14ac:dyDescent="0.25">
      <c r="A53" s="35">
        <v>36</v>
      </c>
      <c r="B53" s="47" t="s">
        <v>96</v>
      </c>
      <c r="C53" s="47"/>
      <c r="D53" s="35" t="s">
        <v>9</v>
      </c>
      <c r="E53" s="13">
        <v>595802.05000000005</v>
      </c>
      <c r="F53" s="13">
        <v>239312.02</v>
      </c>
      <c r="G53" s="13">
        <v>76345.89</v>
      </c>
      <c r="H53" s="13">
        <v>126603.36</v>
      </c>
    </row>
    <row r="54" spans="1:8" x14ac:dyDescent="0.25">
      <c r="A54" s="35">
        <v>37</v>
      </c>
      <c r="B54" s="47" t="s">
        <v>97</v>
      </c>
      <c r="C54" s="47"/>
      <c r="D54" s="35" t="s">
        <v>9</v>
      </c>
      <c r="E54" s="13">
        <v>-12911.7</v>
      </c>
      <c r="F54" s="13">
        <v>8634.35</v>
      </c>
      <c r="G54" s="13">
        <v>2094.91</v>
      </c>
      <c r="H54" s="13">
        <v>7280.76</v>
      </c>
    </row>
    <row r="55" spans="1:8" ht="48" customHeight="1" x14ac:dyDescent="0.25">
      <c r="A55" s="34">
        <v>38</v>
      </c>
      <c r="B55" s="46" t="s">
        <v>98</v>
      </c>
      <c r="C55" s="46"/>
      <c r="D55" s="34" t="s">
        <v>9</v>
      </c>
      <c r="E55" s="17">
        <v>708731.75</v>
      </c>
      <c r="F55" s="17">
        <v>251457.71</v>
      </c>
      <c r="G55" s="17">
        <v>201313.23</v>
      </c>
      <c r="H55" s="17">
        <v>353805.69</v>
      </c>
    </row>
    <row r="56" spans="1:8" ht="48" customHeight="1" x14ac:dyDescent="0.25">
      <c r="A56" s="34">
        <v>39</v>
      </c>
      <c r="B56" s="46" t="s">
        <v>99</v>
      </c>
      <c r="C56" s="46"/>
      <c r="D56" s="34" t="s">
        <v>9</v>
      </c>
      <c r="E56" s="17">
        <v>595802.05000000005</v>
      </c>
      <c r="F56" s="17">
        <v>239312.02</v>
      </c>
      <c r="G56" s="17">
        <v>76345.89</v>
      </c>
      <c r="H56" s="17">
        <v>126603.36</v>
      </c>
    </row>
    <row r="57" spans="1:8" ht="48" customHeight="1" x14ac:dyDescent="0.25">
      <c r="A57" s="34">
        <v>40</v>
      </c>
      <c r="B57" s="46" t="s">
        <v>100</v>
      </c>
      <c r="C57" s="46"/>
      <c r="D57" s="34" t="s">
        <v>9</v>
      </c>
      <c r="E57" s="17">
        <v>0</v>
      </c>
      <c r="F57" s="17">
        <v>12145.69</v>
      </c>
      <c r="G57" s="17">
        <v>124967.34</v>
      </c>
      <c r="H57" s="17">
        <v>227202.33</v>
      </c>
    </row>
    <row r="58" spans="1:8" ht="48" customHeight="1" x14ac:dyDescent="0.25">
      <c r="A58" s="34">
        <v>41</v>
      </c>
      <c r="B58" s="46" t="s">
        <v>101</v>
      </c>
      <c r="C58" s="46"/>
      <c r="D58" s="34" t="s">
        <v>9</v>
      </c>
      <c r="E58" s="17">
        <v>0</v>
      </c>
      <c r="F58" s="17">
        <v>0</v>
      </c>
      <c r="G58" s="17">
        <v>0</v>
      </c>
      <c r="H58" s="17">
        <v>0</v>
      </c>
    </row>
    <row r="59" spans="1:8" x14ac:dyDescent="0.25">
      <c r="A59" s="45" t="s">
        <v>102</v>
      </c>
      <c r="B59" s="45"/>
      <c r="C59" s="45"/>
      <c r="D59" s="45"/>
      <c r="E59" s="45"/>
      <c r="F59" s="45"/>
      <c r="G59" s="45"/>
      <c r="H59" s="45"/>
    </row>
    <row r="60" spans="1:8" x14ac:dyDescent="0.25">
      <c r="A60" s="12" t="s">
        <v>103</v>
      </c>
      <c r="B60" s="42" t="s">
        <v>68</v>
      </c>
      <c r="C60" s="43"/>
      <c r="D60" s="43"/>
      <c r="E60" s="43"/>
      <c r="F60" s="44"/>
      <c r="G60" s="15" t="s">
        <v>69</v>
      </c>
      <c r="H60" s="6">
        <f>D60/2734.06</f>
        <v>0</v>
      </c>
    </row>
    <row r="61" spans="1:8" x14ac:dyDescent="0.25">
      <c r="A61" s="12" t="s">
        <v>104</v>
      </c>
      <c r="B61" s="42" t="s">
        <v>72</v>
      </c>
      <c r="C61" s="43"/>
      <c r="D61" s="43"/>
      <c r="E61" s="43"/>
      <c r="F61" s="44"/>
      <c r="G61" s="15" t="s">
        <v>69</v>
      </c>
      <c r="H61" s="6">
        <f>D61/2734.06</f>
        <v>0</v>
      </c>
    </row>
    <row r="62" spans="1:8" x14ac:dyDescent="0.25">
      <c r="A62" s="12" t="s">
        <v>105</v>
      </c>
      <c r="B62" s="42" t="s">
        <v>74</v>
      </c>
      <c r="C62" s="43"/>
      <c r="D62" s="43"/>
      <c r="E62" s="43"/>
      <c r="F62" s="44"/>
      <c r="G62" s="15" t="s">
        <v>69</v>
      </c>
      <c r="H62" s="6">
        <f>D62/2734.06</f>
        <v>0</v>
      </c>
    </row>
    <row r="63" spans="1:8" x14ac:dyDescent="0.25">
      <c r="A63" s="12" t="s">
        <v>106</v>
      </c>
      <c r="B63" s="42" t="s">
        <v>76</v>
      </c>
      <c r="C63" s="43"/>
      <c r="D63" s="43"/>
      <c r="E63" s="43"/>
      <c r="F63" s="44"/>
      <c r="G63" s="15" t="s">
        <v>9</v>
      </c>
      <c r="H63" s="6">
        <f>D63/2734.06</f>
        <v>0</v>
      </c>
    </row>
    <row r="64" spans="1:8" x14ac:dyDescent="0.25">
      <c r="A64" s="45" t="s">
        <v>107</v>
      </c>
      <c r="B64" s="45"/>
      <c r="C64" s="45"/>
      <c r="D64" s="45"/>
      <c r="E64" s="45"/>
      <c r="F64" s="45"/>
      <c r="G64" s="45"/>
      <c r="H64" s="45"/>
    </row>
    <row r="65" spans="1:8" x14ac:dyDescent="0.25">
      <c r="A65" s="12" t="s">
        <v>108</v>
      </c>
      <c r="B65" s="42" t="s">
        <v>111</v>
      </c>
      <c r="C65" s="43"/>
      <c r="D65" s="43"/>
      <c r="E65" s="43"/>
      <c r="F65" s="44"/>
      <c r="G65" s="15" t="s">
        <v>69</v>
      </c>
      <c r="H65" s="6">
        <f>D65/2734.06</f>
        <v>0</v>
      </c>
    </row>
    <row r="66" spans="1:8" x14ac:dyDescent="0.25">
      <c r="A66" s="12" t="s">
        <v>109</v>
      </c>
      <c r="B66" s="42" t="s">
        <v>112</v>
      </c>
      <c r="C66" s="43"/>
      <c r="D66" s="43"/>
      <c r="E66" s="43"/>
      <c r="F66" s="44"/>
      <c r="G66" s="15" t="s">
        <v>69</v>
      </c>
      <c r="H66" s="6">
        <f>D66/2734.06</f>
        <v>0</v>
      </c>
    </row>
    <row r="67" spans="1:8" x14ac:dyDescent="0.25">
      <c r="A67" s="12" t="s">
        <v>110</v>
      </c>
      <c r="B67" s="42" t="s">
        <v>113</v>
      </c>
      <c r="C67" s="43"/>
      <c r="D67" s="43"/>
      <c r="E67" s="43"/>
      <c r="F67" s="44"/>
      <c r="G67" s="15" t="s">
        <v>9</v>
      </c>
      <c r="H67" s="6">
        <f>D67/2734.06</f>
        <v>0</v>
      </c>
    </row>
    <row r="69" spans="1:8" ht="58.5" customHeight="1" x14ac:dyDescent="0.25">
      <c r="A69" s="39" t="s">
        <v>114</v>
      </c>
      <c r="B69" s="39"/>
      <c r="C69" s="39"/>
      <c r="D69" s="39"/>
      <c r="E69" s="39"/>
      <c r="F69" s="39"/>
      <c r="G69" s="39"/>
      <c r="H69" s="39"/>
    </row>
  </sheetData>
  <mergeCells count="77">
    <mergeCell ref="A69:H69"/>
    <mergeCell ref="B62:F62"/>
    <mergeCell ref="B63:F63"/>
    <mergeCell ref="A64:H64"/>
    <mergeCell ref="B65:F65"/>
    <mergeCell ref="B66:F66"/>
    <mergeCell ref="B67:F67"/>
    <mergeCell ref="B56:C56"/>
    <mergeCell ref="B57:C57"/>
    <mergeCell ref="B58:C58"/>
    <mergeCell ref="A59:H59"/>
    <mergeCell ref="B60:F60"/>
    <mergeCell ref="B61:F61"/>
    <mergeCell ref="B50:C50"/>
    <mergeCell ref="B51:C51"/>
    <mergeCell ref="B52:C52"/>
    <mergeCell ref="B53:C53"/>
    <mergeCell ref="B54:C54"/>
    <mergeCell ref="B55:C55"/>
    <mergeCell ref="B44:F44"/>
    <mergeCell ref="B45:F45"/>
    <mergeCell ref="B46:F46"/>
    <mergeCell ref="B47:F47"/>
    <mergeCell ref="A48:H48"/>
    <mergeCell ref="B49:C49"/>
    <mergeCell ref="B38:F38"/>
    <mergeCell ref="B39:F39"/>
    <mergeCell ref="B40:F40"/>
    <mergeCell ref="A41:H41"/>
    <mergeCell ref="B42:F42"/>
    <mergeCell ref="B43:F43"/>
    <mergeCell ref="B35:C35"/>
    <mergeCell ref="E35:F35"/>
    <mergeCell ref="A36:H36"/>
    <mergeCell ref="B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B20:F20"/>
    <mergeCell ref="B21:F21"/>
    <mergeCell ref="B22:F22"/>
    <mergeCell ref="B23:F23"/>
    <mergeCell ref="B24:F24"/>
    <mergeCell ref="A25:H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A1:B1"/>
    <mergeCell ref="B3:F3"/>
    <mergeCell ref="B4:G4"/>
    <mergeCell ref="B5:G5"/>
    <mergeCell ref="B6:G6"/>
    <mergeCell ref="A7:H7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H72"/>
  <sheetViews>
    <sheetView topLeftCell="A22" workbookViewId="0">
      <selection activeCell="H28" sqref="H28:H38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124</v>
      </c>
    </row>
    <row r="3" spans="1:8" x14ac:dyDescent="0.25">
      <c r="A3" s="4" t="s">
        <v>0</v>
      </c>
      <c r="B3" s="55" t="s">
        <v>1</v>
      </c>
      <c r="C3" s="56"/>
      <c r="D3" s="56"/>
      <c r="E3" s="56"/>
      <c r="F3" s="57"/>
      <c r="G3" s="4" t="s">
        <v>2</v>
      </c>
      <c r="H3" s="4" t="s">
        <v>3</v>
      </c>
    </row>
    <row r="4" spans="1:8" x14ac:dyDescent="0.25">
      <c r="A4" s="14">
        <v>1</v>
      </c>
      <c r="B4" s="47" t="s">
        <v>4</v>
      </c>
      <c r="C4" s="47"/>
      <c r="D4" s="47"/>
      <c r="E4" s="47"/>
      <c r="F4" s="47"/>
      <c r="G4" s="47"/>
      <c r="H4" s="3">
        <v>42452</v>
      </c>
    </row>
    <row r="5" spans="1:8" x14ac:dyDescent="0.25">
      <c r="A5" s="14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14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14">
        <v>4</v>
      </c>
      <c r="B8" s="47" t="s">
        <v>8</v>
      </c>
      <c r="C8" s="47"/>
      <c r="D8" s="47"/>
      <c r="E8" s="47"/>
      <c r="F8" s="47"/>
      <c r="G8" s="14" t="s">
        <v>9</v>
      </c>
      <c r="H8" s="5">
        <v>23608.5</v>
      </c>
    </row>
    <row r="9" spans="1:8" x14ac:dyDescent="0.25">
      <c r="A9" s="14">
        <v>5</v>
      </c>
      <c r="B9" s="47" t="s">
        <v>10</v>
      </c>
      <c r="C9" s="47"/>
      <c r="D9" s="47"/>
      <c r="E9" s="47"/>
      <c r="F9" s="47"/>
      <c r="G9" s="14" t="s">
        <v>9</v>
      </c>
      <c r="H9" s="5">
        <v>197667.09</v>
      </c>
    </row>
    <row r="10" spans="1:8" x14ac:dyDescent="0.25">
      <c r="A10" s="14">
        <v>6</v>
      </c>
      <c r="B10" s="47" t="s">
        <v>11</v>
      </c>
      <c r="C10" s="47"/>
      <c r="D10" s="47"/>
      <c r="E10" s="47"/>
      <c r="F10" s="47"/>
      <c r="G10" s="14" t="s">
        <v>9</v>
      </c>
      <c r="H10" s="5">
        <v>221275.59</v>
      </c>
    </row>
    <row r="11" spans="1:8" x14ac:dyDescent="0.25">
      <c r="A11" s="14">
        <v>7</v>
      </c>
      <c r="B11" s="47" t="s">
        <v>12</v>
      </c>
      <c r="C11" s="47"/>
      <c r="D11" s="47"/>
      <c r="E11" s="47"/>
      <c r="F11" s="47"/>
      <c r="G11" s="14" t="s">
        <v>9</v>
      </c>
      <c r="H11" s="6">
        <v>1148398.51</v>
      </c>
    </row>
    <row r="12" spans="1:8" x14ac:dyDescent="0.25">
      <c r="A12" s="14">
        <v>8</v>
      </c>
      <c r="B12" s="52" t="s">
        <v>13</v>
      </c>
      <c r="C12" s="52"/>
      <c r="D12" s="52"/>
      <c r="E12" s="52"/>
      <c r="F12" s="52"/>
      <c r="G12" s="14" t="s">
        <v>9</v>
      </c>
      <c r="H12" s="6">
        <v>1018055.74</v>
      </c>
    </row>
    <row r="13" spans="1:8" x14ac:dyDescent="0.25">
      <c r="A13" s="14">
        <v>9</v>
      </c>
      <c r="B13" s="52" t="s">
        <v>14</v>
      </c>
      <c r="C13" s="52"/>
      <c r="D13" s="52"/>
      <c r="E13" s="52"/>
      <c r="F13" s="52"/>
      <c r="G13" s="14" t="s">
        <v>9</v>
      </c>
      <c r="H13" s="6">
        <v>130342.77</v>
      </c>
    </row>
    <row r="14" spans="1:8" x14ac:dyDescent="0.25">
      <c r="A14" s="14">
        <v>10</v>
      </c>
      <c r="B14" s="52" t="s">
        <v>15</v>
      </c>
      <c r="C14" s="52"/>
      <c r="D14" s="52"/>
      <c r="E14" s="52"/>
      <c r="F14" s="52"/>
      <c r="G14" s="14" t="s">
        <v>9</v>
      </c>
      <c r="H14" s="6">
        <v>0</v>
      </c>
    </row>
    <row r="15" spans="1:8" x14ac:dyDescent="0.25">
      <c r="A15" s="14">
        <v>11</v>
      </c>
      <c r="B15" s="52" t="s">
        <v>16</v>
      </c>
      <c r="C15" s="52"/>
      <c r="D15" s="52"/>
      <c r="E15" s="52"/>
      <c r="F15" s="52"/>
      <c r="G15" s="14" t="s">
        <v>9</v>
      </c>
      <c r="H15" s="6">
        <v>1153552.49</v>
      </c>
    </row>
    <row r="16" spans="1:8" x14ac:dyDescent="0.25">
      <c r="A16" s="14">
        <v>12</v>
      </c>
      <c r="B16" s="52" t="s">
        <v>17</v>
      </c>
      <c r="C16" s="52"/>
      <c r="D16" s="52"/>
      <c r="E16" s="52"/>
      <c r="F16" s="52"/>
      <c r="G16" s="14" t="s">
        <v>9</v>
      </c>
      <c r="H16" s="6">
        <v>1117211.5900000001</v>
      </c>
    </row>
    <row r="17" spans="1:8" x14ac:dyDescent="0.25">
      <c r="A17" s="14">
        <v>13</v>
      </c>
      <c r="B17" s="52" t="s">
        <v>18</v>
      </c>
      <c r="C17" s="52"/>
      <c r="D17" s="52"/>
      <c r="E17" s="52"/>
      <c r="F17" s="52"/>
      <c r="G17" s="14" t="s">
        <v>9</v>
      </c>
      <c r="H17" s="6">
        <v>0</v>
      </c>
    </row>
    <row r="18" spans="1:8" x14ac:dyDescent="0.25">
      <c r="A18" s="14">
        <v>14</v>
      </c>
      <c r="B18" s="52" t="s">
        <v>19</v>
      </c>
      <c r="C18" s="52"/>
      <c r="D18" s="52"/>
      <c r="E18" s="52"/>
      <c r="F18" s="52"/>
      <c r="G18" s="14" t="s">
        <v>9</v>
      </c>
      <c r="H18" s="6">
        <v>0</v>
      </c>
    </row>
    <row r="19" spans="1:8" x14ac:dyDescent="0.25">
      <c r="A19" s="14">
        <v>15</v>
      </c>
      <c r="B19" s="52" t="s">
        <v>20</v>
      </c>
      <c r="C19" s="52"/>
      <c r="D19" s="52"/>
      <c r="E19" s="52"/>
      <c r="F19" s="52"/>
      <c r="G19" s="14" t="s">
        <v>9</v>
      </c>
      <c r="H19" s="6">
        <v>36340.9</v>
      </c>
    </row>
    <row r="20" spans="1:8" x14ac:dyDescent="0.25">
      <c r="A20" s="14">
        <v>16</v>
      </c>
      <c r="B20" s="52" t="s">
        <v>21</v>
      </c>
      <c r="C20" s="52"/>
      <c r="D20" s="52"/>
      <c r="E20" s="52"/>
      <c r="F20" s="52"/>
      <c r="G20" s="14" t="s">
        <v>9</v>
      </c>
      <c r="H20" s="6">
        <v>0</v>
      </c>
    </row>
    <row r="21" spans="1:8" x14ac:dyDescent="0.25">
      <c r="A21" s="14">
        <v>17</v>
      </c>
      <c r="B21" s="52" t="s">
        <v>22</v>
      </c>
      <c r="C21" s="52"/>
      <c r="D21" s="52"/>
      <c r="E21" s="52"/>
      <c r="F21" s="52"/>
      <c r="G21" s="14" t="s">
        <v>9</v>
      </c>
      <c r="H21" s="6">
        <v>955885.4</v>
      </c>
    </row>
    <row r="22" spans="1:8" x14ac:dyDescent="0.25">
      <c r="A22" s="14">
        <v>18</v>
      </c>
      <c r="B22" s="52" t="s">
        <v>23</v>
      </c>
      <c r="C22" s="52"/>
      <c r="D22" s="52"/>
      <c r="E22" s="52"/>
      <c r="F22" s="52"/>
      <c r="G22" s="14" t="s">
        <v>9</v>
      </c>
      <c r="H22" s="6">
        <v>13107.05</v>
      </c>
    </row>
    <row r="23" spans="1:8" x14ac:dyDescent="0.25">
      <c r="A23" s="14">
        <v>19</v>
      </c>
      <c r="B23" s="52" t="s">
        <v>24</v>
      </c>
      <c r="C23" s="52"/>
      <c r="D23" s="52"/>
      <c r="E23" s="52"/>
      <c r="F23" s="52"/>
      <c r="G23" s="14" t="s">
        <v>9</v>
      </c>
      <c r="H23" s="6">
        <v>192513.19</v>
      </c>
    </row>
    <row r="24" spans="1:8" x14ac:dyDescent="0.25">
      <c r="A24" s="14">
        <v>20</v>
      </c>
      <c r="B24" s="52" t="s">
        <v>25</v>
      </c>
      <c r="C24" s="52"/>
      <c r="D24" s="52"/>
      <c r="E24" s="52"/>
      <c r="F24" s="52"/>
      <c r="G24" s="14" t="s">
        <v>9</v>
      </c>
      <c r="H24" s="6">
        <v>205620.24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430293.98</v>
      </c>
      <c r="E27" s="41" t="s">
        <v>39</v>
      </c>
      <c r="F27" s="41"/>
      <c r="G27" s="8" t="s">
        <v>40</v>
      </c>
      <c r="H27" s="18">
        <f>D27/4497.15/12</f>
        <v>7.973456893069315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40726.99</v>
      </c>
      <c r="E28" s="41" t="s">
        <v>39</v>
      </c>
      <c r="F28" s="41"/>
      <c r="G28" s="8" t="s">
        <v>40</v>
      </c>
      <c r="H28" s="18">
        <f t="shared" ref="H28:H38" si="0">D28/4497.15/12</f>
        <v>0.75468148345804187</v>
      </c>
    </row>
    <row r="29" spans="1:8" x14ac:dyDescent="0.25">
      <c r="A29" s="12" t="s">
        <v>42</v>
      </c>
      <c r="B29" s="47" t="s">
        <v>37</v>
      </c>
      <c r="C29" s="47"/>
      <c r="D29" s="13">
        <v>4904.49</v>
      </c>
      <c r="E29" s="48" t="s">
        <v>39</v>
      </c>
      <c r="F29" s="48"/>
      <c r="G29" s="15" t="s">
        <v>40</v>
      </c>
      <c r="H29" s="18">
        <f t="shared" si="0"/>
        <v>9.0881447138743424E-2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29681.19</v>
      </c>
      <c r="E30" s="60" t="s">
        <v>39</v>
      </c>
      <c r="F30" s="61"/>
      <c r="G30" s="8" t="s">
        <v>40</v>
      </c>
      <c r="H30" s="18">
        <f t="shared" si="0"/>
        <v>0.55000000000000004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f>32632.65+67217.5</f>
        <v>99850.15</v>
      </c>
      <c r="E31" s="41" t="s">
        <v>43</v>
      </c>
      <c r="F31" s="41"/>
      <c r="G31" s="15" t="s">
        <v>40</v>
      </c>
      <c r="H31" s="18">
        <f t="shared" si="0"/>
        <v>1.850248676013327</v>
      </c>
    </row>
    <row r="32" spans="1:8" x14ac:dyDescent="0.25">
      <c r="A32" s="12" t="s">
        <v>51</v>
      </c>
      <c r="B32" s="47" t="s">
        <v>47</v>
      </c>
      <c r="C32" s="47"/>
      <c r="D32" s="13">
        <v>147840</v>
      </c>
      <c r="E32" s="48" t="s">
        <v>39</v>
      </c>
      <c r="F32" s="48"/>
      <c r="G32" s="15" t="s">
        <v>40</v>
      </c>
      <c r="H32" s="18">
        <f t="shared" si="0"/>
        <v>2.7395128025527278</v>
      </c>
    </row>
    <row r="33" spans="1:8" ht="30" customHeight="1" x14ac:dyDescent="0.25">
      <c r="A33" s="16" t="s">
        <v>53</v>
      </c>
      <c r="B33" s="40" t="s">
        <v>49</v>
      </c>
      <c r="C33" s="40"/>
      <c r="D33" s="17">
        <v>2424.2399999999998</v>
      </c>
      <c r="E33" s="41" t="s">
        <v>50</v>
      </c>
      <c r="F33" s="41"/>
      <c r="G33" s="8" t="s">
        <v>40</v>
      </c>
      <c r="H33" s="18">
        <f t="shared" si="0"/>
        <v>4.4921783796404387E-2</v>
      </c>
    </row>
    <row r="34" spans="1:8" ht="29.25" customHeight="1" x14ac:dyDescent="0.25">
      <c r="A34" s="16" t="s">
        <v>55</v>
      </c>
      <c r="B34" s="40" t="s">
        <v>52</v>
      </c>
      <c r="C34" s="40"/>
      <c r="D34" s="17">
        <v>9000</v>
      </c>
      <c r="E34" s="41" t="s">
        <v>50</v>
      </c>
      <c r="F34" s="41"/>
      <c r="G34" s="8" t="s">
        <v>40</v>
      </c>
      <c r="H34" s="18">
        <f t="shared" si="0"/>
        <v>0.1667722891164404</v>
      </c>
    </row>
    <row r="35" spans="1:8" x14ac:dyDescent="0.25">
      <c r="A35" s="12" t="s">
        <v>57</v>
      </c>
      <c r="B35" s="47" t="s">
        <v>54</v>
      </c>
      <c r="C35" s="47"/>
      <c r="D35" s="13">
        <v>3000</v>
      </c>
      <c r="E35" s="48" t="s">
        <v>39</v>
      </c>
      <c r="F35" s="48"/>
      <c r="G35" s="15" t="s">
        <v>40</v>
      </c>
      <c r="H35" s="18">
        <f t="shared" si="0"/>
        <v>5.5590763038813475E-2</v>
      </c>
    </row>
    <row r="36" spans="1:8" ht="59.25" customHeight="1" x14ac:dyDescent="0.25">
      <c r="A36" s="16" t="s">
        <v>59</v>
      </c>
      <c r="B36" s="49" t="s">
        <v>126</v>
      </c>
      <c r="C36" s="50"/>
      <c r="D36" s="17">
        <f>6956.04+26647.73</f>
        <v>33603.769999999997</v>
      </c>
      <c r="E36" s="41" t="s">
        <v>56</v>
      </c>
      <c r="F36" s="41"/>
      <c r="G36" s="8" t="s">
        <v>40</v>
      </c>
      <c r="H36" s="18">
        <f t="shared" si="0"/>
        <v>0.6226864050935963</v>
      </c>
    </row>
    <row r="37" spans="1:8" ht="29.25" customHeight="1" x14ac:dyDescent="0.25">
      <c r="A37" s="16" t="s">
        <v>60</v>
      </c>
      <c r="B37" s="40" t="s">
        <v>58</v>
      </c>
      <c r="C37" s="40"/>
      <c r="D37" s="17">
        <v>16400</v>
      </c>
      <c r="E37" s="41" t="s">
        <v>39</v>
      </c>
      <c r="F37" s="41"/>
      <c r="G37" s="8" t="s">
        <v>40</v>
      </c>
      <c r="H37" s="18">
        <f t="shared" si="0"/>
        <v>0.30389617127884699</v>
      </c>
    </row>
    <row r="38" spans="1:8" ht="42.75" customHeight="1" x14ac:dyDescent="0.25">
      <c r="A38" s="16" t="s">
        <v>62</v>
      </c>
      <c r="B38" s="40" t="s">
        <v>66</v>
      </c>
      <c r="C38" s="40"/>
      <c r="D38" s="17">
        <f>22800+10000</f>
        <v>32800</v>
      </c>
      <c r="E38" s="41" t="s">
        <v>39</v>
      </c>
      <c r="F38" s="41"/>
      <c r="G38" s="8" t="s">
        <v>40</v>
      </c>
      <c r="H38" s="18">
        <f t="shared" si="0"/>
        <v>0.60779234255769399</v>
      </c>
    </row>
    <row r="39" spans="1:8" x14ac:dyDescent="0.25">
      <c r="A39" s="45" t="s">
        <v>67</v>
      </c>
      <c r="B39" s="45"/>
      <c r="C39" s="45"/>
      <c r="D39" s="45"/>
      <c r="E39" s="45"/>
      <c r="F39" s="45"/>
      <c r="G39" s="45"/>
      <c r="H39" s="45"/>
    </row>
    <row r="40" spans="1:8" x14ac:dyDescent="0.25">
      <c r="A40" s="12" t="s">
        <v>70</v>
      </c>
      <c r="B40" s="42" t="s">
        <v>68</v>
      </c>
      <c r="C40" s="43"/>
      <c r="D40" s="43"/>
      <c r="E40" s="43"/>
      <c r="F40" s="44"/>
      <c r="G40" s="15" t="s">
        <v>69</v>
      </c>
      <c r="H40" s="6">
        <f>D40/2734.06</f>
        <v>0</v>
      </c>
    </row>
    <row r="41" spans="1:8" x14ac:dyDescent="0.25">
      <c r="A41" s="12" t="s">
        <v>71</v>
      </c>
      <c r="B41" s="42" t="s">
        <v>72</v>
      </c>
      <c r="C41" s="43"/>
      <c r="D41" s="43"/>
      <c r="E41" s="43"/>
      <c r="F41" s="44"/>
      <c r="G41" s="15" t="s">
        <v>69</v>
      </c>
      <c r="H41" s="6">
        <f>D41/2734.06</f>
        <v>0</v>
      </c>
    </row>
    <row r="42" spans="1:8" x14ac:dyDescent="0.25">
      <c r="A42" s="12" t="s">
        <v>73</v>
      </c>
      <c r="B42" s="42" t="s">
        <v>74</v>
      </c>
      <c r="C42" s="43"/>
      <c r="D42" s="43"/>
      <c r="E42" s="43"/>
      <c r="F42" s="44"/>
      <c r="G42" s="15" t="s">
        <v>69</v>
      </c>
      <c r="H42" s="6">
        <f>D42/2734.06</f>
        <v>0</v>
      </c>
    </row>
    <row r="43" spans="1:8" x14ac:dyDescent="0.25">
      <c r="A43" s="12" t="s">
        <v>75</v>
      </c>
      <c r="B43" s="42" t="s">
        <v>76</v>
      </c>
      <c r="C43" s="43"/>
      <c r="D43" s="43"/>
      <c r="E43" s="43"/>
      <c r="F43" s="44"/>
      <c r="G43" s="15" t="s">
        <v>9</v>
      </c>
      <c r="H43" s="6">
        <f>D43/2734.06</f>
        <v>0</v>
      </c>
    </row>
    <row r="44" spans="1:8" x14ac:dyDescent="0.25">
      <c r="A44" s="45" t="s">
        <v>77</v>
      </c>
      <c r="B44" s="45"/>
      <c r="C44" s="45"/>
      <c r="D44" s="45"/>
      <c r="E44" s="45"/>
      <c r="F44" s="45"/>
      <c r="G44" s="45"/>
      <c r="H44" s="45"/>
    </row>
    <row r="45" spans="1:8" x14ac:dyDescent="0.25">
      <c r="A45" s="12" t="s">
        <v>78</v>
      </c>
      <c r="B45" s="42" t="s">
        <v>8</v>
      </c>
      <c r="C45" s="43"/>
      <c r="D45" s="43"/>
      <c r="E45" s="43"/>
      <c r="F45" s="44"/>
      <c r="G45" s="15" t="s">
        <v>9</v>
      </c>
      <c r="H45" s="6">
        <v>27288.98</v>
      </c>
    </row>
    <row r="46" spans="1:8" x14ac:dyDescent="0.25">
      <c r="A46" s="12" t="s">
        <v>79</v>
      </c>
      <c r="B46" s="42" t="s">
        <v>10</v>
      </c>
      <c r="C46" s="43"/>
      <c r="D46" s="43"/>
      <c r="E46" s="43"/>
      <c r="F46" s="44"/>
      <c r="G46" s="15" t="s">
        <v>9</v>
      </c>
      <c r="H46" s="6">
        <v>258236.89</v>
      </c>
    </row>
    <row r="47" spans="1:8" x14ac:dyDescent="0.25">
      <c r="A47" s="12" t="s">
        <v>80</v>
      </c>
      <c r="B47" s="42" t="s">
        <v>11</v>
      </c>
      <c r="C47" s="43"/>
      <c r="D47" s="43"/>
      <c r="E47" s="43"/>
      <c r="F47" s="44"/>
      <c r="G47" s="15" t="s">
        <v>9</v>
      </c>
      <c r="H47" s="6">
        <v>285525.87</v>
      </c>
    </row>
    <row r="48" spans="1:8" x14ac:dyDescent="0.25">
      <c r="A48" s="12" t="s">
        <v>81</v>
      </c>
      <c r="B48" s="42" t="s">
        <v>23</v>
      </c>
      <c r="C48" s="43"/>
      <c r="D48" s="43"/>
      <c r="E48" s="43"/>
      <c r="F48" s="44"/>
      <c r="G48" s="15" t="s">
        <v>9</v>
      </c>
      <c r="H48" s="6">
        <v>59338.47</v>
      </c>
    </row>
    <row r="49" spans="1:8" x14ac:dyDescent="0.25">
      <c r="A49" s="12" t="s">
        <v>82</v>
      </c>
      <c r="B49" s="42" t="s">
        <v>24</v>
      </c>
      <c r="C49" s="43"/>
      <c r="D49" s="43"/>
      <c r="E49" s="43"/>
      <c r="F49" s="44"/>
      <c r="G49" s="15" t="s">
        <v>9</v>
      </c>
      <c r="H49" s="6">
        <v>7802.95</v>
      </c>
    </row>
    <row r="50" spans="1:8" x14ac:dyDescent="0.25">
      <c r="A50" s="12" t="s">
        <v>83</v>
      </c>
      <c r="B50" s="42" t="s">
        <v>25</v>
      </c>
      <c r="C50" s="43"/>
      <c r="D50" s="43"/>
      <c r="E50" s="43"/>
      <c r="F50" s="44"/>
      <c r="G50" s="15" t="s">
        <v>9</v>
      </c>
      <c r="H50" s="6">
        <v>67141.42</v>
      </c>
    </row>
    <row r="51" spans="1:8" x14ac:dyDescent="0.25">
      <c r="A51" s="45" t="s">
        <v>84</v>
      </c>
      <c r="B51" s="45"/>
      <c r="C51" s="45"/>
      <c r="D51" s="45"/>
      <c r="E51" s="45"/>
      <c r="F51" s="45"/>
      <c r="G51" s="45"/>
      <c r="H51" s="45"/>
    </row>
    <row r="52" spans="1:8" ht="33.75" customHeight="1" x14ac:dyDescent="0.25">
      <c r="A52" s="11">
        <v>32</v>
      </c>
      <c r="B52" s="46" t="s">
        <v>85</v>
      </c>
      <c r="C52" s="46"/>
      <c r="D52" s="11" t="s">
        <v>32</v>
      </c>
      <c r="E52" s="11" t="s">
        <v>86</v>
      </c>
      <c r="F52" s="11" t="s">
        <v>87</v>
      </c>
      <c r="G52" s="11" t="s">
        <v>88</v>
      </c>
      <c r="H52" s="11" t="s">
        <v>89</v>
      </c>
    </row>
    <row r="53" spans="1:8" x14ac:dyDescent="0.25">
      <c r="A53" s="14">
        <v>33</v>
      </c>
      <c r="B53" s="47" t="s">
        <v>32</v>
      </c>
      <c r="C53" s="47"/>
      <c r="D53" s="14" t="s">
        <v>90</v>
      </c>
      <c r="E53" s="14" t="s">
        <v>91</v>
      </c>
      <c r="F53" s="14" t="s">
        <v>92</v>
      </c>
      <c r="G53" s="14" t="s">
        <v>92</v>
      </c>
      <c r="H53" s="14" t="s">
        <v>92</v>
      </c>
    </row>
    <row r="54" spans="1:8" x14ac:dyDescent="0.25">
      <c r="A54" s="14">
        <v>34</v>
      </c>
      <c r="B54" s="47" t="s">
        <v>94</v>
      </c>
      <c r="C54" s="47"/>
      <c r="D54" s="14" t="s">
        <v>93</v>
      </c>
      <c r="E54" s="14" t="s">
        <v>90</v>
      </c>
      <c r="F54" s="14" t="s">
        <v>90</v>
      </c>
      <c r="G54" s="13">
        <v>7754.33</v>
      </c>
      <c r="H54" s="13">
        <v>13796.67</v>
      </c>
    </row>
    <row r="55" spans="1:8" x14ac:dyDescent="0.25">
      <c r="A55" s="14">
        <v>35</v>
      </c>
      <c r="B55" s="47" t="s">
        <v>95</v>
      </c>
      <c r="C55" s="47"/>
      <c r="D55" s="14" t="s">
        <v>9</v>
      </c>
      <c r="E55" s="14" t="s">
        <v>90</v>
      </c>
      <c r="F55" s="14" t="s">
        <v>90</v>
      </c>
      <c r="G55" s="13">
        <v>83172.63</v>
      </c>
      <c r="H55" s="13">
        <v>157364.24</v>
      </c>
    </row>
    <row r="56" spans="1:8" x14ac:dyDescent="0.25">
      <c r="A56" s="14">
        <v>36</v>
      </c>
      <c r="B56" s="47" t="s">
        <v>96</v>
      </c>
      <c r="C56" s="47"/>
      <c r="D56" s="14" t="s">
        <v>9</v>
      </c>
      <c r="E56" s="14" t="s">
        <v>90</v>
      </c>
      <c r="F56" s="14" t="s">
        <v>90</v>
      </c>
      <c r="G56" s="13">
        <v>104250.43</v>
      </c>
      <c r="H56" s="13">
        <v>153037.9</v>
      </c>
    </row>
    <row r="57" spans="1:8" x14ac:dyDescent="0.25">
      <c r="A57" s="14">
        <v>37</v>
      </c>
      <c r="B57" s="47" t="s">
        <v>97</v>
      </c>
      <c r="C57" s="47"/>
      <c r="D57" s="14" t="s">
        <v>9</v>
      </c>
      <c r="E57" s="14" t="s">
        <v>90</v>
      </c>
      <c r="F57" s="14" t="s">
        <v>90</v>
      </c>
      <c r="G57" s="13">
        <v>-21077.8</v>
      </c>
      <c r="H57" s="13">
        <v>4326.34</v>
      </c>
    </row>
    <row r="58" spans="1:8" ht="48" customHeight="1" x14ac:dyDescent="0.25">
      <c r="A58" s="19">
        <v>38</v>
      </c>
      <c r="B58" s="46" t="s">
        <v>98</v>
      </c>
      <c r="C58" s="46"/>
      <c r="D58" s="19" t="s">
        <v>9</v>
      </c>
      <c r="E58" s="19" t="s">
        <v>90</v>
      </c>
      <c r="F58" s="19" t="s">
        <v>90</v>
      </c>
      <c r="G58" s="17">
        <v>58589.67</v>
      </c>
      <c r="H58" s="17">
        <v>87567.8</v>
      </c>
    </row>
    <row r="59" spans="1:8" ht="48" customHeight="1" x14ac:dyDescent="0.25">
      <c r="A59" s="19">
        <v>39</v>
      </c>
      <c r="B59" s="46" t="s">
        <v>99</v>
      </c>
      <c r="C59" s="46"/>
      <c r="D59" s="19" t="s">
        <v>9</v>
      </c>
      <c r="E59" s="19" t="s">
        <v>90</v>
      </c>
      <c r="F59" s="19" t="s">
        <v>90</v>
      </c>
      <c r="G59" s="17">
        <v>104250.43</v>
      </c>
      <c r="H59" s="17">
        <v>153037.9</v>
      </c>
    </row>
    <row r="60" spans="1:8" ht="48" customHeight="1" x14ac:dyDescent="0.25">
      <c r="A60" s="19">
        <v>40</v>
      </c>
      <c r="B60" s="46" t="s">
        <v>100</v>
      </c>
      <c r="C60" s="46"/>
      <c r="D60" s="19" t="s">
        <v>9</v>
      </c>
      <c r="E60" s="19" t="s">
        <v>90</v>
      </c>
      <c r="F60" s="19" t="s">
        <v>90</v>
      </c>
      <c r="G60" s="17">
        <v>-45660.76</v>
      </c>
      <c r="H60" s="17">
        <v>-65470.1</v>
      </c>
    </row>
    <row r="61" spans="1:8" ht="48" customHeight="1" x14ac:dyDescent="0.25">
      <c r="A61" s="19">
        <v>41</v>
      </c>
      <c r="B61" s="46" t="s">
        <v>101</v>
      </c>
      <c r="C61" s="46"/>
      <c r="D61" s="19" t="s">
        <v>9</v>
      </c>
      <c r="E61" s="19" t="s">
        <v>90</v>
      </c>
      <c r="F61" s="19" t="s">
        <v>90</v>
      </c>
      <c r="G61" s="17">
        <v>0</v>
      </c>
      <c r="H61" s="17">
        <v>0</v>
      </c>
    </row>
    <row r="62" spans="1:8" x14ac:dyDescent="0.25">
      <c r="A62" s="45" t="s">
        <v>102</v>
      </c>
      <c r="B62" s="45"/>
      <c r="C62" s="45"/>
      <c r="D62" s="45"/>
      <c r="E62" s="45"/>
      <c r="F62" s="45"/>
      <c r="G62" s="45"/>
      <c r="H62" s="45"/>
    </row>
    <row r="63" spans="1:8" x14ac:dyDescent="0.25">
      <c r="A63" s="12" t="s">
        <v>103</v>
      </c>
      <c r="B63" s="42" t="s">
        <v>68</v>
      </c>
      <c r="C63" s="43"/>
      <c r="D63" s="43"/>
      <c r="E63" s="43"/>
      <c r="F63" s="44"/>
      <c r="G63" s="15" t="s">
        <v>69</v>
      </c>
      <c r="H63" s="6">
        <f>D63/2734.06</f>
        <v>0</v>
      </c>
    </row>
    <row r="64" spans="1:8" x14ac:dyDescent="0.25">
      <c r="A64" s="12" t="s">
        <v>104</v>
      </c>
      <c r="B64" s="42" t="s">
        <v>72</v>
      </c>
      <c r="C64" s="43"/>
      <c r="D64" s="43"/>
      <c r="E64" s="43"/>
      <c r="F64" s="44"/>
      <c r="G64" s="15" t="s">
        <v>69</v>
      </c>
      <c r="H64" s="6">
        <f>D64/2734.06</f>
        <v>0</v>
      </c>
    </row>
    <row r="65" spans="1:8" x14ac:dyDescent="0.25">
      <c r="A65" s="12" t="s">
        <v>105</v>
      </c>
      <c r="B65" s="42" t="s">
        <v>74</v>
      </c>
      <c r="C65" s="43"/>
      <c r="D65" s="43"/>
      <c r="E65" s="43"/>
      <c r="F65" s="44"/>
      <c r="G65" s="15" t="s">
        <v>69</v>
      </c>
      <c r="H65" s="6">
        <f>D65/2734.06</f>
        <v>0</v>
      </c>
    </row>
    <row r="66" spans="1:8" x14ac:dyDescent="0.25">
      <c r="A66" s="12" t="s">
        <v>106</v>
      </c>
      <c r="B66" s="42" t="s">
        <v>76</v>
      </c>
      <c r="C66" s="43"/>
      <c r="D66" s="43"/>
      <c r="E66" s="43"/>
      <c r="F66" s="44"/>
      <c r="G66" s="15" t="s">
        <v>9</v>
      </c>
      <c r="H66" s="6">
        <f>D66/2734.06</f>
        <v>0</v>
      </c>
    </row>
    <row r="67" spans="1:8" x14ac:dyDescent="0.25">
      <c r="A67" s="45" t="s">
        <v>107</v>
      </c>
      <c r="B67" s="45"/>
      <c r="C67" s="45"/>
      <c r="D67" s="45"/>
      <c r="E67" s="45"/>
      <c r="F67" s="45"/>
      <c r="G67" s="45"/>
      <c r="H67" s="45"/>
    </row>
    <row r="68" spans="1:8" x14ac:dyDescent="0.25">
      <c r="A68" s="12" t="s">
        <v>108</v>
      </c>
      <c r="B68" s="42" t="s">
        <v>111</v>
      </c>
      <c r="C68" s="43"/>
      <c r="D68" s="43"/>
      <c r="E68" s="43"/>
      <c r="F68" s="44"/>
      <c r="G68" s="15" t="s">
        <v>69</v>
      </c>
      <c r="H68" s="6">
        <f>D68/2734.06</f>
        <v>0</v>
      </c>
    </row>
    <row r="69" spans="1:8" x14ac:dyDescent="0.25">
      <c r="A69" s="12" t="s">
        <v>109</v>
      </c>
      <c r="B69" s="42" t="s">
        <v>112</v>
      </c>
      <c r="C69" s="43"/>
      <c r="D69" s="43"/>
      <c r="E69" s="43"/>
      <c r="F69" s="44"/>
      <c r="G69" s="15" t="s">
        <v>69</v>
      </c>
      <c r="H69" s="6">
        <f>D69/2734.06</f>
        <v>0</v>
      </c>
    </row>
    <row r="70" spans="1:8" x14ac:dyDescent="0.25">
      <c r="A70" s="12" t="s">
        <v>110</v>
      </c>
      <c r="B70" s="42" t="s">
        <v>113</v>
      </c>
      <c r="C70" s="43"/>
      <c r="D70" s="43"/>
      <c r="E70" s="43"/>
      <c r="F70" s="44"/>
      <c r="G70" s="15" t="s">
        <v>9</v>
      </c>
      <c r="H70" s="6">
        <f>D70/2734.06</f>
        <v>0</v>
      </c>
    </row>
    <row r="72" spans="1:8" ht="58.5" customHeight="1" x14ac:dyDescent="0.25">
      <c r="A72" s="39" t="s">
        <v>114</v>
      </c>
      <c r="B72" s="39"/>
      <c r="C72" s="39"/>
      <c r="D72" s="39"/>
      <c r="E72" s="39"/>
      <c r="F72" s="39"/>
      <c r="G72" s="39"/>
      <c r="H72" s="39"/>
    </row>
  </sheetData>
  <mergeCells count="83">
    <mergeCell ref="A67:H67"/>
    <mergeCell ref="B68:F68"/>
    <mergeCell ref="B69:F69"/>
    <mergeCell ref="B70:F70"/>
    <mergeCell ref="A72:H72"/>
    <mergeCell ref="B66:F66"/>
    <mergeCell ref="B55:C55"/>
    <mergeCell ref="B56:C56"/>
    <mergeCell ref="B57:C57"/>
    <mergeCell ref="B58:C58"/>
    <mergeCell ref="B59:C59"/>
    <mergeCell ref="B60:C60"/>
    <mergeCell ref="B61:C61"/>
    <mergeCell ref="A62:H62"/>
    <mergeCell ref="B63:F63"/>
    <mergeCell ref="B64:F64"/>
    <mergeCell ref="B65:F65"/>
    <mergeCell ref="B54:C54"/>
    <mergeCell ref="B43:F43"/>
    <mergeCell ref="A44:H44"/>
    <mergeCell ref="B45:F45"/>
    <mergeCell ref="B46:F46"/>
    <mergeCell ref="B47:F47"/>
    <mergeCell ref="B48:F48"/>
    <mergeCell ref="B49:F49"/>
    <mergeCell ref="B50:F50"/>
    <mergeCell ref="A51:H51"/>
    <mergeCell ref="B52:C52"/>
    <mergeCell ref="B53:C53"/>
    <mergeCell ref="A39:H39"/>
    <mergeCell ref="B40:F40"/>
    <mergeCell ref="B41:F41"/>
    <mergeCell ref="B42:F42"/>
    <mergeCell ref="B38:C38"/>
    <mergeCell ref="E38:F38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H73"/>
  <sheetViews>
    <sheetView topLeftCell="A22" workbookViewId="0">
      <selection activeCell="H28" sqref="H28:H39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127</v>
      </c>
      <c r="F1" t="s">
        <v>129</v>
      </c>
      <c r="G1">
        <v>4456.1000000000004</v>
      </c>
    </row>
    <row r="3" spans="1:8" x14ac:dyDescent="0.25">
      <c r="A3" s="4" t="s">
        <v>0</v>
      </c>
      <c r="B3" s="55" t="s">
        <v>1</v>
      </c>
      <c r="C3" s="56"/>
      <c r="D3" s="56"/>
      <c r="E3" s="56"/>
      <c r="F3" s="57"/>
      <c r="G3" s="4" t="s">
        <v>2</v>
      </c>
      <c r="H3" s="4" t="s">
        <v>3</v>
      </c>
    </row>
    <row r="4" spans="1:8" x14ac:dyDescent="0.25">
      <c r="A4" s="14">
        <v>1</v>
      </c>
      <c r="B4" s="47" t="s">
        <v>4</v>
      </c>
      <c r="C4" s="47"/>
      <c r="D4" s="47"/>
      <c r="E4" s="47"/>
      <c r="F4" s="47"/>
      <c r="G4" s="47"/>
      <c r="H4" s="3">
        <v>42452</v>
      </c>
    </row>
    <row r="5" spans="1:8" x14ac:dyDescent="0.25">
      <c r="A5" s="14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14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14">
        <v>4</v>
      </c>
      <c r="B8" s="47" t="s">
        <v>8</v>
      </c>
      <c r="C8" s="47"/>
      <c r="D8" s="47"/>
      <c r="E8" s="47"/>
      <c r="F8" s="47"/>
      <c r="G8" s="14" t="s">
        <v>9</v>
      </c>
      <c r="H8" s="5">
        <v>8037.78</v>
      </c>
    </row>
    <row r="9" spans="1:8" x14ac:dyDescent="0.25">
      <c r="A9" s="14">
        <v>5</v>
      </c>
      <c r="B9" s="47" t="s">
        <v>10</v>
      </c>
      <c r="C9" s="47"/>
      <c r="D9" s="47"/>
      <c r="E9" s="47"/>
      <c r="F9" s="47"/>
      <c r="G9" s="14" t="s">
        <v>9</v>
      </c>
      <c r="H9" s="5">
        <v>136860.82999999999</v>
      </c>
    </row>
    <row r="10" spans="1:8" x14ac:dyDescent="0.25">
      <c r="A10" s="14">
        <v>6</v>
      </c>
      <c r="B10" s="47" t="s">
        <v>11</v>
      </c>
      <c r="C10" s="47"/>
      <c r="D10" s="47"/>
      <c r="E10" s="47"/>
      <c r="F10" s="47"/>
      <c r="G10" s="14" t="s">
        <v>9</v>
      </c>
      <c r="H10" s="5">
        <v>144898.60999999999</v>
      </c>
    </row>
    <row r="11" spans="1:8" x14ac:dyDescent="0.25">
      <c r="A11" s="14">
        <v>7</v>
      </c>
      <c r="B11" s="47" t="s">
        <v>12</v>
      </c>
      <c r="C11" s="47"/>
      <c r="D11" s="47"/>
      <c r="E11" s="47"/>
      <c r="F11" s="47"/>
      <c r="G11" s="14" t="s">
        <v>9</v>
      </c>
      <c r="H11" s="6">
        <v>1038262.12</v>
      </c>
    </row>
    <row r="12" spans="1:8" x14ac:dyDescent="0.25">
      <c r="A12" s="14">
        <v>8</v>
      </c>
      <c r="B12" s="52" t="s">
        <v>13</v>
      </c>
      <c r="C12" s="52"/>
      <c r="D12" s="52"/>
      <c r="E12" s="52"/>
      <c r="F12" s="52"/>
      <c r="G12" s="14" t="s">
        <v>9</v>
      </c>
      <c r="H12" s="6">
        <v>982685.55</v>
      </c>
    </row>
    <row r="13" spans="1:8" x14ac:dyDescent="0.25">
      <c r="A13" s="14">
        <v>9</v>
      </c>
      <c r="B13" s="52" t="s">
        <v>14</v>
      </c>
      <c r="C13" s="52"/>
      <c r="D13" s="52"/>
      <c r="E13" s="52"/>
      <c r="F13" s="52"/>
      <c r="G13" s="14" t="s">
        <v>9</v>
      </c>
      <c r="H13" s="6">
        <v>55576.57</v>
      </c>
    </row>
    <row r="14" spans="1:8" x14ac:dyDescent="0.25">
      <c r="A14" s="14">
        <v>10</v>
      </c>
      <c r="B14" s="52" t="s">
        <v>15</v>
      </c>
      <c r="C14" s="52"/>
      <c r="D14" s="52"/>
      <c r="E14" s="52"/>
      <c r="F14" s="52"/>
      <c r="G14" s="14" t="s">
        <v>9</v>
      </c>
      <c r="H14" s="6">
        <v>0</v>
      </c>
    </row>
    <row r="15" spans="1:8" x14ac:dyDescent="0.25">
      <c r="A15" s="14">
        <v>11</v>
      </c>
      <c r="B15" s="52" t="s">
        <v>16</v>
      </c>
      <c r="C15" s="52"/>
      <c r="D15" s="52"/>
      <c r="E15" s="52"/>
      <c r="F15" s="52"/>
      <c r="G15" s="14" t="s">
        <v>9</v>
      </c>
      <c r="H15" s="6">
        <v>1056762.92</v>
      </c>
    </row>
    <row r="16" spans="1:8" x14ac:dyDescent="0.25">
      <c r="A16" s="14">
        <v>12</v>
      </c>
      <c r="B16" s="52" t="s">
        <v>17</v>
      </c>
      <c r="C16" s="52"/>
      <c r="D16" s="52"/>
      <c r="E16" s="52"/>
      <c r="F16" s="52"/>
      <c r="G16" s="14" t="s">
        <v>9</v>
      </c>
      <c r="H16" s="6">
        <v>1022942.56</v>
      </c>
    </row>
    <row r="17" spans="1:8" x14ac:dyDescent="0.25">
      <c r="A17" s="14">
        <v>13</v>
      </c>
      <c r="B17" s="52" t="s">
        <v>18</v>
      </c>
      <c r="C17" s="52"/>
      <c r="D17" s="52"/>
      <c r="E17" s="52"/>
      <c r="F17" s="52"/>
      <c r="G17" s="14" t="s">
        <v>9</v>
      </c>
      <c r="H17" s="6">
        <v>0</v>
      </c>
    </row>
    <row r="18" spans="1:8" x14ac:dyDescent="0.25">
      <c r="A18" s="14">
        <v>14</v>
      </c>
      <c r="B18" s="52" t="s">
        <v>19</v>
      </c>
      <c r="C18" s="52"/>
      <c r="D18" s="52"/>
      <c r="E18" s="52"/>
      <c r="F18" s="52"/>
      <c r="G18" s="14" t="s">
        <v>9</v>
      </c>
      <c r="H18" s="6">
        <v>0</v>
      </c>
    </row>
    <row r="19" spans="1:8" x14ac:dyDescent="0.25">
      <c r="A19" s="14">
        <v>15</v>
      </c>
      <c r="B19" s="52" t="s">
        <v>20</v>
      </c>
      <c r="C19" s="52"/>
      <c r="D19" s="52"/>
      <c r="E19" s="52"/>
      <c r="F19" s="52"/>
      <c r="G19" s="14" t="s">
        <v>9</v>
      </c>
      <c r="H19" s="6">
        <v>33820.36</v>
      </c>
    </row>
    <row r="20" spans="1:8" x14ac:dyDescent="0.25">
      <c r="A20" s="14">
        <v>16</v>
      </c>
      <c r="B20" s="52" t="s">
        <v>21</v>
      </c>
      <c r="C20" s="52"/>
      <c r="D20" s="52"/>
      <c r="E20" s="52"/>
      <c r="F20" s="52"/>
      <c r="G20" s="14" t="s">
        <v>9</v>
      </c>
      <c r="H20" s="6">
        <v>0</v>
      </c>
    </row>
    <row r="21" spans="1:8" x14ac:dyDescent="0.25">
      <c r="A21" s="14">
        <v>17</v>
      </c>
      <c r="B21" s="52" t="s">
        <v>22</v>
      </c>
      <c r="C21" s="52"/>
      <c r="D21" s="52"/>
      <c r="E21" s="52"/>
      <c r="F21" s="52"/>
      <c r="G21" s="14" t="s">
        <v>9</v>
      </c>
      <c r="H21" s="6">
        <v>919902.09</v>
      </c>
    </row>
    <row r="22" spans="1:8" x14ac:dyDescent="0.25">
      <c r="A22" s="14">
        <v>18</v>
      </c>
      <c r="B22" s="52" t="s">
        <v>23</v>
      </c>
      <c r="C22" s="52"/>
      <c r="D22" s="52"/>
      <c r="E22" s="52"/>
      <c r="F22" s="52"/>
      <c r="G22" s="14" t="s">
        <v>9</v>
      </c>
      <c r="H22" s="6">
        <v>15907.12</v>
      </c>
    </row>
    <row r="23" spans="1:8" x14ac:dyDescent="0.25">
      <c r="A23" s="14">
        <v>19</v>
      </c>
      <c r="B23" s="52" t="s">
        <v>24</v>
      </c>
      <c r="C23" s="52"/>
      <c r="D23" s="52"/>
      <c r="E23" s="52"/>
      <c r="F23" s="52"/>
      <c r="G23" s="14" t="s">
        <v>9</v>
      </c>
      <c r="H23" s="6">
        <v>118360.04</v>
      </c>
    </row>
    <row r="24" spans="1:8" x14ac:dyDescent="0.25">
      <c r="A24" s="14">
        <v>20</v>
      </c>
      <c r="B24" s="52" t="s">
        <v>25</v>
      </c>
      <c r="C24" s="52"/>
      <c r="D24" s="52"/>
      <c r="E24" s="52"/>
      <c r="F24" s="52"/>
      <c r="G24" s="14" t="s">
        <v>9</v>
      </c>
      <c r="H24" s="6">
        <v>134267.16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430515.32</v>
      </c>
      <c r="E27" s="41" t="s">
        <v>39</v>
      </c>
      <c r="F27" s="41"/>
      <c r="G27" s="8" t="s">
        <v>40</v>
      </c>
      <c r="H27" s="18">
        <f>D27/$G$1/12</f>
        <v>8.0510483756348972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39599.93</v>
      </c>
      <c r="E28" s="41" t="s">
        <v>39</v>
      </c>
      <c r="F28" s="41"/>
      <c r="G28" s="8" t="s">
        <v>40</v>
      </c>
      <c r="H28" s="18">
        <f t="shared" ref="H28:H39" si="0">D28/$G$1/12</f>
        <v>0.740556577874524</v>
      </c>
    </row>
    <row r="29" spans="1:8" x14ac:dyDescent="0.25">
      <c r="A29" s="12" t="s">
        <v>42</v>
      </c>
      <c r="B29" s="47" t="s">
        <v>37</v>
      </c>
      <c r="C29" s="47"/>
      <c r="D29" s="13">
        <v>17899.560000000001</v>
      </c>
      <c r="E29" s="48" t="s">
        <v>39</v>
      </c>
      <c r="F29" s="48"/>
      <c r="G29" s="15" t="s">
        <v>40</v>
      </c>
      <c r="H29" s="18">
        <f t="shared" si="0"/>
        <v>0.33473889724198291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29410.26</v>
      </c>
      <c r="E30" s="60" t="s">
        <v>39</v>
      </c>
      <c r="F30" s="61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f>26416.89+25491.73</f>
        <v>51908.619999999995</v>
      </c>
      <c r="E31" s="41" t="s">
        <v>43</v>
      </c>
      <c r="F31" s="41"/>
      <c r="G31" s="15" t="s">
        <v>40</v>
      </c>
      <c r="H31" s="18">
        <f t="shared" si="0"/>
        <v>0.97074085710224922</v>
      </c>
    </row>
    <row r="32" spans="1:8" x14ac:dyDescent="0.25">
      <c r="A32" s="12" t="s">
        <v>51</v>
      </c>
      <c r="B32" s="47" t="s">
        <v>47</v>
      </c>
      <c r="C32" s="47"/>
      <c r="D32" s="13">
        <v>147840</v>
      </c>
      <c r="E32" s="48" t="s">
        <v>39</v>
      </c>
      <c r="F32" s="48"/>
      <c r="G32" s="15" t="s">
        <v>40</v>
      </c>
      <c r="H32" s="18">
        <f t="shared" si="0"/>
        <v>2.7647494445815846</v>
      </c>
    </row>
    <row r="33" spans="1:8" ht="30" customHeight="1" x14ac:dyDescent="0.25">
      <c r="A33" s="16" t="s">
        <v>53</v>
      </c>
      <c r="B33" s="40" t="s">
        <v>49</v>
      </c>
      <c r="C33" s="40"/>
      <c r="D33" s="17">
        <v>2424.2399999999998</v>
      </c>
      <c r="E33" s="41" t="s">
        <v>50</v>
      </c>
      <c r="F33" s="41"/>
      <c r="G33" s="8" t="s">
        <v>40</v>
      </c>
      <c r="H33" s="18">
        <f t="shared" si="0"/>
        <v>4.5335607369673021E-2</v>
      </c>
    </row>
    <row r="34" spans="1:8" ht="29.25" customHeight="1" x14ac:dyDescent="0.25">
      <c r="A34" s="16" t="s">
        <v>55</v>
      </c>
      <c r="B34" s="40" t="s">
        <v>52</v>
      </c>
      <c r="C34" s="40"/>
      <c r="D34" s="17">
        <v>9000</v>
      </c>
      <c r="E34" s="41" t="s">
        <v>50</v>
      </c>
      <c r="F34" s="41"/>
      <c r="G34" s="8" t="s">
        <v>40</v>
      </c>
      <c r="H34" s="18">
        <f t="shared" si="0"/>
        <v>0.16830861066852179</v>
      </c>
    </row>
    <row r="35" spans="1:8" x14ac:dyDescent="0.25">
      <c r="A35" s="12" t="s">
        <v>57</v>
      </c>
      <c r="B35" s="47" t="s">
        <v>54</v>
      </c>
      <c r="C35" s="47"/>
      <c r="D35" s="13">
        <v>3000</v>
      </c>
      <c r="E35" s="48" t="s">
        <v>39</v>
      </c>
      <c r="F35" s="48"/>
      <c r="G35" s="15" t="s">
        <v>40</v>
      </c>
      <c r="H35" s="18">
        <f t="shared" si="0"/>
        <v>5.6102870222840599E-2</v>
      </c>
    </row>
    <row r="36" spans="1:8" ht="59.25" customHeight="1" x14ac:dyDescent="0.25">
      <c r="A36" s="16" t="s">
        <v>59</v>
      </c>
      <c r="B36" s="49" t="s">
        <v>130</v>
      </c>
      <c r="C36" s="50"/>
      <c r="D36" s="17">
        <f>5000+747.76+6892.54+26530.28+1500+807.58</f>
        <v>41478.160000000003</v>
      </c>
      <c r="E36" s="41" t="s">
        <v>56</v>
      </c>
      <c r="F36" s="41"/>
      <c r="G36" s="8" t="s">
        <v>40</v>
      </c>
      <c r="H36" s="18">
        <f t="shared" si="0"/>
        <v>0.77568127585407265</v>
      </c>
    </row>
    <row r="37" spans="1:8" ht="29.25" customHeight="1" x14ac:dyDescent="0.25">
      <c r="A37" s="16" t="s">
        <v>60</v>
      </c>
      <c r="B37" s="40" t="s">
        <v>58</v>
      </c>
      <c r="C37" s="40"/>
      <c r="D37" s="17">
        <v>14000</v>
      </c>
      <c r="E37" s="41" t="s">
        <v>39</v>
      </c>
      <c r="F37" s="41"/>
      <c r="G37" s="8" t="s">
        <v>40</v>
      </c>
      <c r="H37" s="18">
        <f t="shared" si="0"/>
        <v>0.26181339437325613</v>
      </c>
    </row>
    <row r="38" spans="1:8" ht="42.75" customHeight="1" x14ac:dyDescent="0.25">
      <c r="A38" s="16" t="s">
        <v>62</v>
      </c>
      <c r="B38" s="40" t="s">
        <v>66</v>
      </c>
      <c r="C38" s="40"/>
      <c r="D38" s="17">
        <f>22800</f>
        <v>22800</v>
      </c>
      <c r="E38" s="41" t="s">
        <v>39</v>
      </c>
      <c r="F38" s="41"/>
      <c r="G38" s="8" t="s">
        <v>40</v>
      </c>
      <c r="H38" s="18">
        <f t="shared" si="0"/>
        <v>0.42638181369358857</v>
      </c>
    </row>
    <row r="39" spans="1:8" x14ac:dyDescent="0.25">
      <c r="A39" s="12" t="s">
        <v>64</v>
      </c>
      <c r="B39" s="47" t="s">
        <v>61</v>
      </c>
      <c r="C39" s="47"/>
      <c r="D39" s="13">
        <v>230.06</v>
      </c>
      <c r="E39" s="48" t="s">
        <v>39</v>
      </c>
      <c r="F39" s="48"/>
      <c r="G39" s="15" t="s">
        <v>40</v>
      </c>
      <c r="H39" s="18">
        <f t="shared" si="0"/>
        <v>4.3023421078222353E-3</v>
      </c>
    </row>
    <row r="40" spans="1:8" x14ac:dyDescent="0.25">
      <c r="A40" s="45" t="s">
        <v>67</v>
      </c>
      <c r="B40" s="45"/>
      <c r="C40" s="45"/>
      <c r="D40" s="45"/>
      <c r="E40" s="45"/>
      <c r="F40" s="45"/>
      <c r="G40" s="45"/>
      <c r="H40" s="45"/>
    </row>
    <row r="41" spans="1:8" x14ac:dyDescent="0.25">
      <c r="A41" s="12" t="s">
        <v>70</v>
      </c>
      <c r="B41" s="42" t="s">
        <v>68</v>
      </c>
      <c r="C41" s="43"/>
      <c r="D41" s="43"/>
      <c r="E41" s="43"/>
      <c r="F41" s="44"/>
      <c r="G41" s="15" t="s">
        <v>69</v>
      </c>
      <c r="H41" s="6">
        <f>D41/2734.06</f>
        <v>0</v>
      </c>
    </row>
    <row r="42" spans="1:8" x14ac:dyDescent="0.25">
      <c r="A42" s="12" t="s">
        <v>71</v>
      </c>
      <c r="B42" s="42" t="s">
        <v>72</v>
      </c>
      <c r="C42" s="43"/>
      <c r="D42" s="43"/>
      <c r="E42" s="43"/>
      <c r="F42" s="44"/>
      <c r="G42" s="15" t="s">
        <v>69</v>
      </c>
      <c r="H42" s="6">
        <f>D42/2734.06</f>
        <v>0</v>
      </c>
    </row>
    <row r="43" spans="1:8" x14ac:dyDescent="0.25">
      <c r="A43" s="12" t="s">
        <v>73</v>
      </c>
      <c r="B43" s="42" t="s">
        <v>74</v>
      </c>
      <c r="C43" s="43"/>
      <c r="D43" s="43"/>
      <c r="E43" s="43"/>
      <c r="F43" s="44"/>
      <c r="G43" s="15" t="s">
        <v>69</v>
      </c>
      <c r="H43" s="6">
        <f>D43/2734.06</f>
        <v>0</v>
      </c>
    </row>
    <row r="44" spans="1:8" x14ac:dyDescent="0.25">
      <c r="A44" s="12" t="s">
        <v>75</v>
      </c>
      <c r="B44" s="42" t="s">
        <v>76</v>
      </c>
      <c r="C44" s="43"/>
      <c r="D44" s="43"/>
      <c r="E44" s="43"/>
      <c r="F44" s="44"/>
      <c r="G44" s="15" t="s">
        <v>9</v>
      </c>
      <c r="H44" s="6">
        <f>D44/2734.06</f>
        <v>0</v>
      </c>
    </row>
    <row r="45" spans="1:8" x14ac:dyDescent="0.25">
      <c r="A45" s="45" t="s">
        <v>77</v>
      </c>
      <c r="B45" s="45"/>
      <c r="C45" s="45"/>
      <c r="D45" s="45"/>
      <c r="E45" s="45"/>
      <c r="F45" s="45"/>
      <c r="G45" s="45"/>
      <c r="H45" s="45"/>
    </row>
    <row r="46" spans="1:8" x14ac:dyDescent="0.25">
      <c r="A46" s="12" t="s">
        <v>78</v>
      </c>
      <c r="B46" s="42" t="s">
        <v>8</v>
      </c>
      <c r="C46" s="43"/>
      <c r="D46" s="43"/>
      <c r="E46" s="43"/>
      <c r="F46" s="44"/>
      <c r="G46" s="15" t="s">
        <v>9</v>
      </c>
      <c r="H46" s="6">
        <v>45618.83</v>
      </c>
    </row>
    <row r="47" spans="1:8" x14ac:dyDescent="0.25">
      <c r="A47" s="12" t="s">
        <v>79</v>
      </c>
      <c r="B47" s="42" t="s">
        <v>10</v>
      </c>
      <c r="C47" s="43"/>
      <c r="D47" s="43"/>
      <c r="E47" s="43"/>
      <c r="F47" s="44"/>
      <c r="G47" s="15" t="s">
        <v>9</v>
      </c>
      <c r="H47" s="6">
        <v>-11330.62</v>
      </c>
    </row>
    <row r="48" spans="1:8" x14ac:dyDescent="0.25">
      <c r="A48" s="12" t="s">
        <v>80</v>
      </c>
      <c r="B48" s="42" t="s">
        <v>11</v>
      </c>
      <c r="C48" s="43"/>
      <c r="D48" s="43"/>
      <c r="E48" s="43"/>
      <c r="F48" s="44"/>
      <c r="G48" s="15" t="s">
        <v>9</v>
      </c>
      <c r="H48" s="6">
        <v>34288.21</v>
      </c>
    </row>
    <row r="49" spans="1:8" x14ac:dyDescent="0.25">
      <c r="A49" s="12" t="s">
        <v>81</v>
      </c>
      <c r="B49" s="42" t="s">
        <v>23</v>
      </c>
      <c r="C49" s="43"/>
      <c r="D49" s="43"/>
      <c r="E49" s="43"/>
      <c r="F49" s="44"/>
      <c r="G49" s="15" t="s">
        <v>9</v>
      </c>
      <c r="H49" s="6">
        <v>31701.99</v>
      </c>
    </row>
    <row r="50" spans="1:8" x14ac:dyDescent="0.25">
      <c r="A50" s="12" t="s">
        <v>82</v>
      </c>
      <c r="B50" s="42" t="s">
        <v>24</v>
      </c>
      <c r="C50" s="43"/>
      <c r="D50" s="43"/>
      <c r="E50" s="43"/>
      <c r="F50" s="44"/>
      <c r="G50" s="15" t="s">
        <v>9</v>
      </c>
      <c r="H50" s="6">
        <v>10863.49</v>
      </c>
    </row>
    <row r="51" spans="1:8" x14ac:dyDescent="0.25">
      <c r="A51" s="12" t="s">
        <v>83</v>
      </c>
      <c r="B51" s="42" t="s">
        <v>25</v>
      </c>
      <c r="C51" s="43"/>
      <c r="D51" s="43"/>
      <c r="E51" s="43"/>
      <c r="F51" s="44"/>
      <c r="G51" s="15" t="s">
        <v>9</v>
      </c>
      <c r="H51" s="6">
        <v>42565.48</v>
      </c>
    </row>
    <row r="52" spans="1:8" x14ac:dyDescent="0.25">
      <c r="A52" s="45" t="s">
        <v>84</v>
      </c>
      <c r="B52" s="45"/>
      <c r="C52" s="45"/>
      <c r="D52" s="45"/>
      <c r="E52" s="45"/>
      <c r="F52" s="45"/>
      <c r="G52" s="45"/>
      <c r="H52" s="45"/>
    </row>
    <row r="53" spans="1:8" ht="33.75" customHeight="1" x14ac:dyDescent="0.25">
      <c r="A53" s="11">
        <v>32</v>
      </c>
      <c r="B53" s="46" t="s">
        <v>85</v>
      </c>
      <c r="C53" s="46"/>
      <c r="D53" s="11" t="s">
        <v>32</v>
      </c>
      <c r="E53" s="11" t="s">
        <v>86</v>
      </c>
      <c r="F53" s="11" t="s">
        <v>87</v>
      </c>
      <c r="G53" s="11" t="s">
        <v>88</v>
      </c>
      <c r="H53" s="11" t="s">
        <v>89</v>
      </c>
    </row>
    <row r="54" spans="1:8" x14ac:dyDescent="0.25">
      <c r="A54" s="14">
        <v>33</v>
      </c>
      <c r="B54" s="47" t="s">
        <v>32</v>
      </c>
      <c r="C54" s="47"/>
      <c r="D54" s="14" t="s">
        <v>90</v>
      </c>
      <c r="E54" s="14" t="s">
        <v>91</v>
      </c>
      <c r="F54" s="14" t="s">
        <v>92</v>
      </c>
      <c r="G54" s="14" t="s">
        <v>92</v>
      </c>
      <c r="H54" s="14" t="s">
        <v>92</v>
      </c>
    </row>
    <row r="55" spans="1:8" x14ac:dyDescent="0.25">
      <c r="A55" s="14">
        <v>34</v>
      </c>
      <c r="B55" s="47" t="s">
        <v>94</v>
      </c>
      <c r="C55" s="47"/>
      <c r="D55" s="14" t="s">
        <v>93</v>
      </c>
      <c r="E55" s="14" t="s">
        <v>90</v>
      </c>
      <c r="F55" s="14" t="s">
        <v>90</v>
      </c>
      <c r="G55" s="13">
        <v>8631.65</v>
      </c>
      <c r="H55" s="13">
        <v>13449.32</v>
      </c>
    </row>
    <row r="56" spans="1:8" x14ac:dyDescent="0.25">
      <c r="A56" s="14">
        <v>35</v>
      </c>
      <c r="B56" s="47" t="s">
        <v>95</v>
      </c>
      <c r="C56" s="47"/>
      <c r="D56" s="14" t="s">
        <v>9</v>
      </c>
      <c r="E56" s="14" t="s">
        <v>90</v>
      </c>
      <c r="F56" s="14" t="s">
        <v>90</v>
      </c>
      <c r="G56" s="13">
        <v>83552.289999999994</v>
      </c>
      <c r="H56" s="13">
        <v>142412.48000000001</v>
      </c>
    </row>
    <row r="57" spans="1:8" x14ac:dyDescent="0.25">
      <c r="A57" s="14">
        <v>36</v>
      </c>
      <c r="B57" s="47" t="s">
        <v>96</v>
      </c>
      <c r="C57" s="47"/>
      <c r="D57" s="14" t="s">
        <v>9</v>
      </c>
      <c r="E57" s="14" t="s">
        <v>90</v>
      </c>
      <c r="F57" s="14" t="s">
        <v>90</v>
      </c>
      <c r="G57" s="13">
        <v>81703.09</v>
      </c>
      <c r="H57" s="13">
        <v>133220.91</v>
      </c>
    </row>
    <row r="58" spans="1:8" x14ac:dyDescent="0.25">
      <c r="A58" s="14">
        <v>37</v>
      </c>
      <c r="B58" s="47" t="s">
        <v>97</v>
      </c>
      <c r="C58" s="47"/>
      <c r="D58" s="14" t="s">
        <v>9</v>
      </c>
      <c r="E58" s="14" t="s">
        <v>90</v>
      </c>
      <c r="F58" s="14" t="s">
        <v>90</v>
      </c>
      <c r="G58" s="13">
        <v>1849.2</v>
      </c>
      <c r="H58" s="13">
        <v>9191.57</v>
      </c>
    </row>
    <row r="59" spans="1:8" ht="48" customHeight="1" x14ac:dyDescent="0.25">
      <c r="A59" s="19">
        <v>38</v>
      </c>
      <c r="B59" s="46" t="s">
        <v>98</v>
      </c>
      <c r="C59" s="46"/>
      <c r="D59" s="19" t="s">
        <v>9</v>
      </c>
      <c r="E59" s="19" t="s">
        <v>90</v>
      </c>
      <c r="F59" s="19" t="s">
        <v>90</v>
      </c>
      <c r="G59" s="17">
        <v>63954.26</v>
      </c>
      <c r="H59" s="17">
        <v>112374.55</v>
      </c>
    </row>
    <row r="60" spans="1:8" ht="48" customHeight="1" x14ac:dyDescent="0.25">
      <c r="A60" s="19">
        <v>39</v>
      </c>
      <c r="B60" s="46" t="s">
        <v>99</v>
      </c>
      <c r="C60" s="46"/>
      <c r="D60" s="19" t="s">
        <v>9</v>
      </c>
      <c r="E60" s="19" t="s">
        <v>90</v>
      </c>
      <c r="F60" s="19" t="s">
        <v>90</v>
      </c>
      <c r="G60" s="17">
        <v>81703.09</v>
      </c>
      <c r="H60" s="17">
        <v>133220.91</v>
      </c>
    </row>
    <row r="61" spans="1:8" ht="48" customHeight="1" x14ac:dyDescent="0.25">
      <c r="A61" s="19">
        <v>40</v>
      </c>
      <c r="B61" s="46" t="s">
        <v>100</v>
      </c>
      <c r="C61" s="46"/>
      <c r="D61" s="19" t="s">
        <v>9</v>
      </c>
      <c r="E61" s="19" t="s">
        <v>90</v>
      </c>
      <c r="F61" s="19" t="s">
        <v>90</v>
      </c>
      <c r="G61" s="17">
        <v>-17748.830000000002</v>
      </c>
      <c r="H61" s="17">
        <v>-20846.37</v>
      </c>
    </row>
    <row r="62" spans="1:8" ht="48" customHeight="1" x14ac:dyDescent="0.25">
      <c r="A62" s="19">
        <v>41</v>
      </c>
      <c r="B62" s="46" t="s">
        <v>101</v>
      </c>
      <c r="C62" s="46"/>
      <c r="D62" s="19" t="s">
        <v>9</v>
      </c>
      <c r="E62" s="19" t="s">
        <v>90</v>
      </c>
      <c r="F62" s="19" t="s">
        <v>90</v>
      </c>
      <c r="G62" s="17">
        <v>0</v>
      </c>
      <c r="H62" s="17">
        <v>0</v>
      </c>
    </row>
    <row r="63" spans="1:8" x14ac:dyDescent="0.25">
      <c r="A63" s="45" t="s">
        <v>102</v>
      </c>
      <c r="B63" s="45"/>
      <c r="C63" s="45"/>
      <c r="D63" s="45"/>
      <c r="E63" s="45"/>
      <c r="F63" s="45"/>
      <c r="G63" s="45"/>
      <c r="H63" s="45"/>
    </row>
    <row r="64" spans="1:8" x14ac:dyDescent="0.25">
      <c r="A64" s="12" t="s">
        <v>103</v>
      </c>
      <c r="B64" s="42" t="s">
        <v>68</v>
      </c>
      <c r="C64" s="43"/>
      <c r="D64" s="43"/>
      <c r="E64" s="43"/>
      <c r="F64" s="44"/>
      <c r="G64" s="15" t="s">
        <v>69</v>
      </c>
      <c r="H64" s="6">
        <f>D64/2734.06</f>
        <v>0</v>
      </c>
    </row>
    <row r="65" spans="1:8" x14ac:dyDescent="0.25">
      <c r="A65" s="12" t="s">
        <v>104</v>
      </c>
      <c r="B65" s="42" t="s">
        <v>72</v>
      </c>
      <c r="C65" s="43"/>
      <c r="D65" s="43"/>
      <c r="E65" s="43"/>
      <c r="F65" s="44"/>
      <c r="G65" s="15" t="s">
        <v>69</v>
      </c>
      <c r="H65" s="6">
        <f>D65/2734.06</f>
        <v>0</v>
      </c>
    </row>
    <row r="66" spans="1:8" x14ac:dyDescent="0.25">
      <c r="A66" s="12" t="s">
        <v>105</v>
      </c>
      <c r="B66" s="42" t="s">
        <v>74</v>
      </c>
      <c r="C66" s="43"/>
      <c r="D66" s="43"/>
      <c r="E66" s="43"/>
      <c r="F66" s="44"/>
      <c r="G66" s="15" t="s">
        <v>69</v>
      </c>
      <c r="H66" s="6">
        <f>D66/2734.06</f>
        <v>0</v>
      </c>
    </row>
    <row r="67" spans="1:8" x14ac:dyDescent="0.25">
      <c r="A67" s="12" t="s">
        <v>106</v>
      </c>
      <c r="B67" s="42" t="s">
        <v>76</v>
      </c>
      <c r="C67" s="43"/>
      <c r="D67" s="43"/>
      <c r="E67" s="43"/>
      <c r="F67" s="44"/>
      <c r="G67" s="15" t="s">
        <v>9</v>
      </c>
      <c r="H67" s="6">
        <f>D67/2734.06</f>
        <v>0</v>
      </c>
    </row>
    <row r="68" spans="1:8" x14ac:dyDescent="0.25">
      <c r="A68" s="45" t="s">
        <v>107</v>
      </c>
      <c r="B68" s="45"/>
      <c r="C68" s="45"/>
      <c r="D68" s="45"/>
      <c r="E68" s="45"/>
      <c r="F68" s="45"/>
      <c r="G68" s="45"/>
      <c r="H68" s="45"/>
    </row>
    <row r="69" spans="1:8" x14ac:dyDescent="0.25">
      <c r="A69" s="12" t="s">
        <v>108</v>
      </c>
      <c r="B69" s="42" t="s">
        <v>111</v>
      </c>
      <c r="C69" s="43"/>
      <c r="D69" s="43"/>
      <c r="E69" s="43"/>
      <c r="F69" s="44"/>
      <c r="G69" s="15" t="s">
        <v>69</v>
      </c>
      <c r="H69" s="6">
        <f>D69/2734.06</f>
        <v>0</v>
      </c>
    </row>
    <row r="70" spans="1:8" x14ac:dyDescent="0.25">
      <c r="A70" s="12" t="s">
        <v>109</v>
      </c>
      <c r="B70" s="42" t="s">
        <v>112</v>
      </c>
      <c r="C70" s="43"/>
      <c r="D70" s="43"/>
      <c r="E70" s="43"/>
      <c r="F70" s="44"/>
      <c r="G70" s="15" t="s">
        <v>69</v>
      </c>
      <c r="H70" s="6">
        <f>D70/2734.06</f>
        <v>0</v>
      </c>
    </row>
    <row r="71" spans="1:8" x14ac:dyDescent="0.25">
      <c r="A71" s="12" t="s">
        <v>110</v>
      </c>
      <c r="B71" s="42" t="s">
        <v>113</v>
      </c>
      <c r="C71" s="43"/>
      <c r="D71" s="43"/>
      <c r="E71" s="43"/>
      <c r="F71" s="44"/>
      <c r="G71" s="15" t="s">
        <v>9</v>
      </c>
      <c r="H71" s="6">
        <f>D71/2734.06</f>
        <v>0</v>
      </c>
    </row>
    <row r="73" spans="1:8" ht="58.5" customHeight="1" x14ac:dyDescent="0.25">
      <c r="A73" s="39" t="s">
        <v>114</v>
      </c>
      <c r="B73" s="39"/>
      <c r="C73" s="39"/>
      <c r="D73" s="39"/>
      <c r="E73" s="39"/>
      <c r="F73" s="39"/>
      <c r="G73" s="39"/>
      <c r="H73" s="39"/>
    </row>
  </sheetData>
  <mergeCells count="85">
    <mergeCell ref="A68:H68"/>
    <mergeCell ref="B69:F69"/>
    <mergeCell ref="B70:F70"/>
    <mergeCell ref="B71:F71"/>
    <mergeCell ref="A73:H73"/>
    <mergeCell ref="B55:C55"/>
    <mergeCell ref="B44:F44"/>
    <mergeCell ref="A45:H45"/>
    <mergeCell ref="B46:F46"/>
    <mergeCell ref="B47:F47"/>
    <mergeCell ref="B48:F48"/>
    <mergeCell ref="B50:F50"/>
    <mergeCell ref="B51:F51"/>
    <mergeCell ref="A52:H52"/>
    <mergeCell ref="B53:C53"/>
    <mergeCell ref="B54:C54"/>
    <mergeCell ref="B49:F49"/>
    <mergeCell ref="B65:F65"/>
    <mergeCell ref="B66:F66"/>
    <mergeCell ref="B67:F67"/>
    <mergeCell ref="B56:C56"/>
    <mergeCell ref="B57:C57"/>
    <mergeCell ref="B58:C58"/>
    <mergeCell ref="B59:C59"/>
    <mergeCell ref="B60:C60"/>
    <mergeCell ref="B61:C61"/>
    <mergeCell ref="B62:C62"/>
    <mergeCell ref="A63:H63"/>
    <mergeCell ref="B64:F64"/>
    <mergeCell ref="B43:F43"/>
    <mergeCell ref="B39:C39"/>
    <mergeCell ref="E39:F39"/>
    <mergeCell ref="B35:C35"/>
    <mergeCell ref="E35:F35"/>
    <mergeCell ref="B36:C36"/>
    <mergeCell ref="E36:F36"/>
    <mergeCell ref="B37:C37"/>
    <mergeCell ref="E37:F37"/>
    <mergeCell ref="B38:C38"/>
    <mergeCell ref="E38:F38"/>
    <mergeCell ref="A40:H40"/>
    <mergeCell ref="B41:F41"/>
    <mergeCell ref="B42:F42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H67"/>
  <sheetViews>
    <sheetView topLeftCell="A22" workbookViewId="0">
      <selection activeCell="H28" sqref="H28:H33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131</v>
      </c>
      <c r="F1" t="s">
        <v>129</v>
      </c>
      <c r="G1">
        <v>4250.3</v>
      </c>
    </row>
    <row r="3" spans="1:8" x14ac:dyDescent="0.25">
      <c r="A3" s="4" t="s">
        <v>0</v>
      </c>
      <c r="B3" s="55" t="s">
        <v>1</v>
      </c>
      <c r="C3" s="56"/>
      <c r="D3" s="56"/>
      <c r="E3" s="56"/>
      <c r="F3" s="57"/>
      <c r="G3" s="4" t="s">
        <v>2</v>
      </c>
      <c r="H3" s="4" t="s">
        <v>3</v>
      </c>
    </row>
    <row r="4" spans="1:8" x14ac:dyDescent="0.25">
      <c r="A4" s="14">
        <v>1</v>
      </c>
      <c r="B4" s="47" t="s">
        <v>4</v>
      </c>
      <c r="C4" s="47"/>
      <c r="D4" s="47"/>
      <c r="E4" s="47"/>
      <c r="F4" s="47"/>
      <c r="G4" s="47"/>
      <c r="H4" s="3">
        <v>42452</v>
      </c>
    </row>
    <row r="5" spans="1:8" x14ac:dyDescent="0.25">
      <c r="A5" s="14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14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14">
        <v>4</v>
      </c>
      <c r="B8" s="47" t="s">
        <v>8</v>
      </c>
      <c r="C8" s="47"/>
      <c r="D8" s="47"/>
      <c r="E8" s="47"/>
      <c r="F8" s="47"/>
      <c r="G8" s="14" t="s">
        <v>9</v>
      </c>
      <c r="H8" s="5">
        <v>1763.17</v>
      </c>
    </row>
    <row r="9" spans="1:8" x14ac:dyDescent="0.25">
      <c r="A9" s="14">
        <v>5</v>
      </c>
      <c r="B9" s="47" t="s">
        <v>10</v>
      </c>
      <c r="C9" s="47"/>
      <c r="D9" s="47"/>
      <c r="E9" s="47"/>
      <c r="F9" s="47"/>
      <c r="G9" s="14" t="s">
        <v>9</v>
      </c>
      <c r="H9" s="5">
        <v>264440.90000000002</v>
      </c>
    </row>
    <row r="10" spans="1:8" x14ac:dyDescent="0.25">
      <c r="A10" s="14">
        <v>6</v>
      </c>
      <c r="B10" s="47" t="s">
        <v>11</v>
      </c>
      <c r="C10" s="47"/>
      <c r="D10" s="47"/>
      <c r="E10" s="47"/>
      <c r="F10" s="47"/>
      <c r="G10" s="14" t="s">
        <v>9</v>
      </c>
      <c r="H10" s="5">
        <v>266204.07</v>
      </c>
    </row>
    <row r="11" spans="1:8" x14ac:dyDescent="0.25">
      <c r="A11" s="14">
        <v>7</v>
      </c>
      <c r="B11" s="47" t="s">
        <v>12</v>
      </c>
      <c r="C11" s="47"/>
      <c r="D11" s="47"/>
      <c r="E11" s="47"/>
      <c r="F11" s="47"/>
      <c r="G11" s="14" t="s">
        <v>9</v>
      </c>
      <c r="H11" s="6">
        <v>920826.32</v>
      </c>
    </row>
    <row r="12" spans="1:8" x14ac:dyDescent="0.25">
      <c r="A12" s="14">
        <v>8</v>
      </c>
      <c r="B12" s="52" t="s">
        <v>13</v>
      </c>
      <c r="C12" s="52"/>
      <c r="D12" s="52"/>
      <c r="E12" s="52"/>
      <c r="F12" s="52"/>
      <c r="G12" s="14" t="s">
        <v>9</v>
      </c>
      <c r="H12" s="6">
        <v>852535.32</v>
      </c>
    </row>
    <row r="13" spans="1:8" x14ac:dyDescent="0.25">
      <c r="A13" s="14">
        <v>9</v>
      </c>
      <c r="B13" s="52" t="s">
        <v>14</v>
      </c>
      <c r="C13" s="52"/>
      <c r="D13" s="52"/>
      <c r="E13" s="52"/>
      <c r="F13" s="52"/>
      <c r="G13" s="14" t="s">
        <v>9</v>
      </c>
      <c r="H13" s="6">
        <v>68291</v>
      </c>
    </row>
    <row r="14" spans="1:8" x14ac:dyDescent="0.25">
      <c r="A14" s="14">
        <v>10</v>
      </c>
      <c r="B14" s="52" t="s">
        <v>15</v>
      </c>
      <c r="C14" s="52"/>
      <c r="D14" s="52"/>
      <c r="E14" s="52"/>
      <c r="F14" s="52"/>
      <c r="G14" s="14" t="s">
        <v>9</v>
      </c>
      <c r="H14" s="6">
        <v>0</v>
      </c>
    </row>
    <row r="15" spans="1:8" x14ac:dyDescent="0.25">
      <c r="A15" s="14">
        <v>11</v>
      </c>
      <c r="B15" s="52" t="s">
        <v>16</v>
      </c>
      <c r="C15" s="52"/>
      <c r="D15" s="52"/>
      <c r="E15" s="52"/>
      <c r="F15" s="52"/>
      <c r="G15" s="14" t="s">
        <v>9</v>
      </c>
      <c r="H15" s="6">
        <v>857003.86</v>
      </c>
    </row>
    <row r="16" spans="1:8" x14ac:dyDescent="0.25">
      <c r="A16" s="14">
        <v>12</v>
      </c>
      <c r="B16" s="52" t="s">
        <v>17</v>
      </c>
      <c r="C16" s="52"/>
      <c r="D16" s="52"/>
      <c r="E16" s="52"/>
      <c r="F16" s="52"/>
      <c r="G16" s="14" t="s">
        <v>9</v>
      </c>
      <c r="H16" s="6">
        <v>837753.86</v>
      </c>
    </row>
    <row r="17" spans="1:8" x14ac:dyDescent="0.25">
      <c r="A17" s="14">
        <v>13</v>
      </c>
      <c r="B17" s="52" t="s">
        <v>18</v>
      </c>
      <c r="C17" s="52"/>
      <c r="D17" s="52"/>
      <c r="E17" s="52"/>
      <c r="F17" s="52"/>
      <c r="G17" s="14" t="s">
        <v>9</v>
      </c>
      <c r="H17" s="6">
        <v>0</v>
      </c>
    </row>
    <row r="18" spans="1:8" x14ac:dyDescent="0.25">
      <c r="A18" s="14">
        <v>14</v>
      </c>
      <c r="B18" s="52" t="s">
        <v>19</v>
      </c>
      <c r="C18" s="52"/>
      <c r="D18" s="52"/>
      <c r="E18" s="52"/>
      <c r="F18" s="52"/>
      <c r="G18" s="14" t="s">
        <v>9</v>
      </c>
      <c r="H18" s="6">
        <v>0</v>
      </c>
    </row>
    <row r="19" spans="1:8" x14ac:dyDescent="0.25">
      <c r="A19" s="14">
        <v>15</v>
      </c>
      <c r="B19" s="52" t="s">
        <v>20</v>
      </c>
      <c r="C19" s="52"/>
      <c r="D19" s="52"/>
      <c r="E19" s="52"/>
      <c r="F19" s="52"/>
      <c r="G19" s="14" t="s">
        <v>9</v>
      </c>
      <c r="H19" s="6">
        <v>19250</v>
      </c>
    </row>
    <row r="20" spans="1:8" x14ac:dyDescent="0.25">
      <c r="A20" s="14">
        <v>16</v>
      </c>
      <c r="B20" s="52" t="s">
        <v>21</v>
      </c>
      <c r="C20" s="52"/>
      <c r="D20" s="52"/>
      <c r="E20" s="52"/>
      <c r="F20" s="52"/>
      <c r="G20" s="14" t="s">
        <v>9</v>
      </c>
      <c r="H20" s="6">
        <v>0</v>
      </c>
    </row>
    <row r="21" spans="1:8" x14ac:dyDescent="0.25">
      <c r="A21" s="14">
        <v>17</v>
      </c>
      <c r="B21" s="52" t="s">
        <v>22</v>
      </c>
      <c r="C21" s="52"/>
      <c r="D21" s="52"/>
      <c r="E21" s="52"/>
      <c r="F21" s="52"/>
      <c r="G21" s="14" t="s">
        <v>9</v>
      </c>
      <c r="H21" s="6">
        <v>592562.96</v>
      </c>
    </row>
    <row r="22" spans="1:8" x14ac:dyDescent="0.25">
      <c r="A22" s="14">
        <v>18</v>
      </c>
      <c r="B22" s="52" t="s">
        <v>23</v>
      </c>
      <c r="C22" s="52"/>
      <c r="D22" s="52"/>
      <c r="E22" s="52"/>
      <c r="F22" s="52"/>
      <c r="G22" s="14" t="s">
        <v>9</v>
      </c>
      <c r="H22" s="6">
        <v>5269.21</v>
      </c>
    </row>
    <row r="23" spans="1:8" x14ac:dyDescent="0.25">
      <c r="A23" s="14">
        <v>19</v>
      </c>
      <c r="B23" s="52" t="s">
        <v>24</v>
      </c>
      <c r="C23" s="52"/>
      <c r="D23" s="52"/>
      <c r="E23" s="52"/>
      <c r="F23" s="52"/>
      <c r="G23" s="14" t="s">
        <v>9</v>
      </c>
      <c r="H23" s="6">
        <v>328263.40999999997</v>
      </c>
    </row>
    <row r="24" spans="1:8" x14ac:dyDescent="0.25">
      <c r="A24" s="14">
        <v>20</v>
      </c>
      <c r="B24" s="52" t="s">
        <v>25</v>
      </c>
      <c r="C24" s="52"/>
      <c r="D24" s="52"/>
      <c r="E24" s="52"/>
      <c r="F24" s="52"/>
      <c r="G24" s="14" t="s">
        <v>9</v>
      </c>
      <c r="H24" s="6">
        <v>333532.62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488766.25</v>
      </c>
      <c r="E27" s="41" t="s">
        <v>39</v>
      </c>
      <c r="F27" s="41"/>
      <c r="G27" s="8" t="s">
        <v>40</v>
      </c>
      <c r="H27" s="18">
        <f>D27/$G$1/12</f>
        <v>9.5829755154538105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37680.36</v>
      </c>
      <c r="E28" s="41" t="s">
        <v>39</v>
      </c>
      <c r="F28" s="41"/>
      <c r="G28" s="8" t="s">
        <v>40</v>
      </c>
      <c r="H28" s="18">
        <f t="shared" ref="H28:H33" si="0">D28/$G$1/12</f>
        <v>0.73877843916899977</v>
      </c>
    </row>
    <row r="29" spans="1:8" x14ac:dyDescent="0.25">
      <c r="A29" s="12" t="s">
        <v>42</v>
      </c>
      <c r="B29" s="47" t="s">
        <v>37</v>
      </c>
      <c r="C29" s="47"/>
      <c r="D29" s="13">
        <v>34277.93</v>
      </c>
      <c r="E29" s="48" t="s">
        <v>39</v>
      </c>
      <c r="F29" s="48"/>
      <c r="G29" s="15" t="s">
        <v>40</v>
      </c>
      <c r="H29" s="18">
        <f t="shared" si="0"/>
        <v>0.67206883435679055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28051.98</v>
      </c>
      <c r="E30" s="60" t="s">
        <v>39</v>
      </c>
      <c r="F30" s="61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v>118774.56</v>
      </c>
      <c r="E31" s="41" t="s">
        <v>43</v>
      </c>
      <c r="F31" s="41"/>
      <c r="G31" s="15" t="s">
        <v>40</v>
      </c>
      <c r="H31" s="18">
        <f t="shared" si="0"/>
        <v>2.3287485589252523</v>
      </c>
    </row>
    <row r="32" spans="1:8" x14ac:dyDescent="0.25">
      <c r="A32" s="12" t="s">
        <v>51</v>
      </c>
      <c r="B32" s="47" t="s">
        <v>54</v>
      </c>
      <c r="C32" s="47"/>
      <c r="D32" s="13">
        <v>4200</v>
      </c>
      <c r="E32" s="48" t="s">
        <v>39</v>
      </c>
      <c r="F32" s="48"/>
      <c r="G32" s="15" t="s">
        <v>40</v>
      </c>
      <c r="H32" s="18">
        <f t="shared" si="0"/>
        <v>8.2347128437992606E-2</v>
      </c>
    </row>
    <row r="33" spans="1:8" ht="42.75" customHeight="1" x14ac:dyDescent="0.25">
      <c r="A33" s="16" t="s">
        <v>53</v>
      </c>
      <c r="B33" s="40" t="s">
        <v>66</v>
      </c>
      <c r="C33" s="40"/>
      <c r="D33" s="17">
        <f>22800+10000</f>
        <v>32800</v>
      </c>
      <c r="E33" s="41" t="s">
        <v>39</v>
      </c>
      <c r="F33" s="41"/>
      <c r="G33" s="8" t="s">
        <v>40</v>
      </c>
      <c r="H33" s="18">
        <f t="shared" si="0"/>
        <v>0.64309186018241848</v>
      </c>
    </row>
    <row r="34" spans="1:8" x14ac:dyDescent="0.25">
      <c r="A34" s="45" t="s">
        <v>67</v>
      </c>
      <c r="B34" s="45"/>
      <c r="C34" s="45"/>
      <c r="D34" s="45"/>
      <c r="E34" s="45"/>
      <c r="F34" s="45"/>
      <c r="G34" s="45"/>
      <c r="H34" s="45"/>
    </row>
    <row r="35" spans="1:8" x14ac:dyDescent="0.25">
      <c r="A35" s="12" t="s">
        <v>70</v>
      </c>
      <c r="B35" s="42" t="s">
        <v>68</v>
      </c>
      <c r="C35" s="43"/>
      <c r="D35" s="43"/>
      <c r="E35" s="43"/>
      <c r="F35" s="44"/>
      <c r="G35" s="15" t="s">
        <v>69</v>
      </c>
      <c r="H35" s="6">
        <f>D35/2734.06</f>
        <v>0</v>
      </c>
    </row>
    <row r="36" spans="1:8" x14ac:dyDescent="0.25">
      <c r="A36" s="12" t="s">
        <v>71</v>
      </c>
      <c r="B36" s="42" t="s">
        <v>72</v>
      </c>
      <c r="C36" s="43"/>
      <c r="D36" s="43"/>
      <c r="E36" s="43"/>
      <c r="F36" s="44"/>
      <c r="G36" s="15" t="s">
        <v>69</v>
      </c>
      <c r="H36" s="6">
        <f>D36/2734.06</f>
        <v>0</v>
      </c>
    </row>
    <row r="37" spans="1:8" x14ac:dyDescent="0.25">
      <c r="A37" s="12" t="s">
        <v>73</v>
      </c>
      <c r="B37" s="42" t="s">
        <v>74</v>
      </c>
      <c r="C37" s="43"/>
      <c r="D37" s="43"/>
      <c r="E37" s="43"/>
      <c r="F37" s="44"/>
      <c r="G37" s="15" t="s">
        <v>69</v>
      </c>
      <c r="H37" s="6">
        <f>D37/2734.06</f>
        <v>0</v>
      </c>
    </row>
    <row r="38" spans="1:8" x14ac:dyDescent="0.25">
      <c r="A38" s="12" t="s">
        <v>75</v>
      </c>
      <c r="B38" s="42" t="s">
        <v>76</v>
      </c>
      <c r="C38" s="43"/>
      <c r="D38" s="43"/>
      <c r="E38" s="43"/>
      <c r="F38" s="44"/>
      <c r="G38" s="15" t="s">
        <v>9</v>
      </c>
      <c r="H38" s="6">
        <f>D38/2734.06</f>
        <v>0</v>
      </c>
    </row>
    <row r="39" spans="1:8" x14ac:dyDescent="0.25">
      <c r="A39" s="45" t="s">
        <v>77</v>
      </c>
      <c r="B39" s="45"/>
      <c r="C39" s="45"/>
      <c r="D39" s="45"/>
      <c r="E39" s="45"/>
      <c r="F39" s="45"/>
      <c r="G39" s="45"/>
      <c r="H39" s="45"/>
    </row>
    <row r="40" spans="1:8" x14ac:dyDescent="0.25">
      <c r="A40" s="12" t="s">
        <v>78</v>
      </c>
      <c r="B40" s="42" t="s">
        <v>8</v>
      </c>
      <c r="C40" s="43"/>
      <c r="D40" s="43"/>
      <c r="E40" s="43"/>
      <c r="F40" s="44"/>
      <c r="G40" s="15" t="s">
        <v>9</v>
      </c>
      <c r="H40" s="6">
        <v>16244.83</v>
      </c>
    </row>
    <row r="41" spans="1:8" x14ac:dyDescent="0.25">
      <c r="A41" s="12" t="s">
        <v>79</v>
      </c>
      <c r="B41" s="42" t="s">
        <v>10</v>
      </c>
      <c r="C41" s="43"/>
      <c r="D41" s="43"/>
      <c r="E41" s="43"/>
      <c r="F41" s="44"/>
      <c r="G41" s="15" t="s">
        <v>9</v>
      </c>
      <c r="H41" s="6">
        <v>208858.62</v>
      </c>
    </row>
    <row r="42" spans="1:8" x14ac:dyDescent="0.25">
      <c r="A42" s="12" t="s">
        <v>80</v>
      </c>
      <c r="B42" s="42" t="s">
        <v>11</v>
      </c>
      <c r="C42" s="43"/>
      <c r="D42" s="43"/>
      <c r="E42" s="43"/>
      <c r="F42" s="44"/>
      <c r="G42" s="15" t="s">
        <v>9</v>
      </c>
      <c r="H42" s="6">
        <v>225103.45</v>
      </c>
    </row>
    <row r="43" spans="1:8" x14ac:dyDescent="0.25">
      <c r="A43" s="12" t="s">
        <v>81</v>
      </c>
      <c r="B43" s="42" t="s">
        <v>23</v>
      </c>
      <c r="C43" s="43"/>
      <c r="D43" s="43"/>
      <c r="E43" s="43"/>
      <c r="F43" s="44"/>
      <c r="G43" s="15" t="s">
        <v>9</v>
      </c>
      <c r="H43" s="6">
        <v>34307.089999999997</v>
      </c>
    </row>
    <row r="44" spans="1:8" x14ac:dyDescent="0.25">
      <c r="A44" s="12" t="s">
        <v>82</v>
      </c>
      <c r="B44" s="42" t="s">
        <v>24</v>
      </c>
      <c r="C44" s="43"/>
      <c r="D44" s="43"/>
      <c r="E44" s="43"/>
      <c r="F44" s="44"/>
      <c r="G44" s="15" t="s">
        <v>9</v>
      </c>
      <c r="H44" s="6">
        <v>102133.87</v>
      </c>
    </row>
    <row r="45" spans="1:8" x14ac:dyDescent="0.25">
      <c r="A45" s="12" t="s">
        <v>83</v>
      </c>
      <c r="B45" s="42" t="s">
        <v>25</v>
      </c>
      <c r="C45" s="43"/>
      <c r="D45" s="43"/>
      <c r="E45" s="43"/>
      <c r="F45" s="44"/>
      <c r="G45" s="15" t="s">
        <v>9</v>
      </c>
      <c r="H45" s="6">
        <v>136440.95999999999</v>
      </c>
    </row>
    <row r="46" spans="1:8" x14ac:dyDescent="0.25">
      <c r="A46" s="45" t="s">
        <v>84</v>
      </c>
      <c r="B46" s="45"/>
      <c r="C46" s="45"/>
      <c r="D46" s="45"/>
      <c r="E46" s="45"/>
      <c r="F46" s="45"/>
      <c r="G46" s="45"/>
      <c r="H46" s="45"/>
    </row>
    <row r="47" spans="1:8" ht="33.75" customHeight="1" x14ac:dyDescent="0.25">
      <c r="A47" s="11">
        <v>32</v>
      </c>
      <c r="B47" s="46" t="s">
        <v>85</v>
      </c>
      <c r="C47" s="46"/>
      <c r="D47" s="11" t="s">
        <v>32</v>
      </c>
      <c r="E47" s="11" t="s">
        <v>86</v>
      </c>
      <c r="F47" s="11" t="s">
        <v>87</v>
      </c>
      <c r="G47" s="11" t="s">
        <v>88</v>
      </c>
      <c r="H47" s="11" t="s">
        <v>89</v>
      </c>
    </row>
    <row r="48" spans="1:8" x14ac:dyDescent="0.25">
      <c r="A48" s="14">
        <v>33</v>
      </c>
      <c r="B48" s="47" t="s">
        <v>32</v>
      </c>
      <c r="C48" s="47"/>
      <c r="D48" s="14" t="s">
        <v>90</v>
      </c>
      <c r="E48" s="14" t="s">
        <v>91</v>
      </c>
      <c r="F48" s="14" t="s">
        <v>92</v>
      </c>
      <c r="G48" s="14" t="s">
        <v>92</v>
      </c>
      <c r="H48" s="14" t="s">
        <v>92</v>
      </c>
    </row>
    <row r="49" spans="1:8" x14ac:dyDescent="0.25">
      <c r="A49" s="14">
        <v>34</v>
      </c>
      <c r="B49" s="47" t="s">
        <v>94</v>
      </c>
      <c r="C49" s="47"/>
      <c r="D49" s="14" t="s">
        <v>93</v>
      </c>
      <c r="E49" s="14" t="s">
        <v>90</v>
      </c>
      <c r="F49" s="14" t="s">
        <v>90</v>
      </c>
      <c r="G49" s="13">
        <v>6148.24</v>
      </c>
      <c r="H49" s="13">
        <v>9360.1200000000008</v>
      </c>
    </row>
    <row r="50" spans="1:8" x14ac:dyDescent="0.25">
      <c r="A50" s="14">
        <v>35</v>
      </c>
      <c r="B50" s="47" t="s">
        <v>95</v>
      </c>
      <c r="C50" s="47"/>
      <c r="D50" s="14" t="s">
        <v>9</v>
      </c>
      <c r="E50" s="14" t="s">
        <v>90</v>
      </c>
      <c r="F50" s="14" t="s">
        <v>90</v>
      </c>
      <c r="G50" s="13">
        <v>62390.67</v>
      </c>
      <c r="H50" s="13">
        <v>106054.48</v>
      </c>
    </row>
    <row r="51" spans="1:8" x14ac:dyDescent="0.25">
      <c r="A51" s="14">
        <v>36</v>
      </c>
      <c r="B51" s="47" t="s">
        <v>96</v>
      </c>
      <c r="C51" s="47"/>
      <c r="D51" s="14" t="s">
        <v>9</v>
      </c>
      <c r="E51" s="14" t="s">
        <v>90</v>
      </c>
      <c r="F51" s="14" t="s">
        <v>90</v>
      </c>
      <c r="G51" s="13">
        <v>61178.6</v>
      </c>
      <c r="H51" s="13">
        <v>98301.61</v>
      </c>
    </row>
    <row r="52" spans="1:8" x14ac:dyDescent="0.25">
      <c r="A52" s="14">
        <v>37</v>
      </c>
      <c r="B52" s="47" t="s">
        <v>97</v>
      </c>
      <c r="C52" s="47"/>
      <c r="D52" s="14" t="s">
        <v>9</v>
      </c>
      <c r="E52" s="14" t="s">
        <v>90</v>
      </c>
      <c r="F52" s="14" t="s">
        <v>90</v>
      </c>
      <c r="G52" s="13">
        <v>1212.07</v>
      </c>
      <c r="H52" s="13">
        <v>7752.87</v>
      </c>
    </row>
    <row r="53" spans="1:8" ht="48" customHeight="1" x14ac:dyDescent="0.25">
      <c r="A53" s="19">
        <v>38</v>
      </c>
      <c r="B53" s="46" t="s">
        <v>98</v>
      </c>
      <c r="C53" s="46"/>
      <c r="D53" s="19" t="s">
        <v>9</v>
      </c>
      <c r="E53" s="19" t="s">
        <v>90</v>
      </c>
      <c r="F53" s="19" t="s">
        <v>90</v>
      </c>
      <c r="G53" s="17">
        <v>50870.46</v>
      </c>
      <c r="H53" s="17">
        <v>96568.28</v>
      </c>
    </row>
    <row r="54" spans="1:8" ht="48" customHeight="1" x14ac:dyDescent="0.25">
      <c r="A54" s="19">
        <v>39</v>
      </c>
      <c r="B54" s="46" t="s">
        <v>99</v>
      </c>
      <c r="C54" s="46"/>
      <c r="D54" s="19" t="s">
        <v>9</v>
      </c>
      <c r="E54" s="19" t="s">
        <v>90</v>
      </c>
      <c r="F54" s="19" t="s">
        <v>90</v>
      </c>
      <c r="G54" s="17">
        <v>61178.6</v>
      </c>
      <c r="H54" s="17">
        <v>98301.61</v>
      </c>
    </row>
    <row r="55" spans="1:8" ht="48" customHeight="1" x14ac:dyDescent="0.25">
      <c r="A55" s="19">
        <v>40</v>
      </c>
      <c r="B55" s="46" t="s">
        <v>100</v>
      </c>
      <c r="C55" s="46"/>
      <c r="D55" s="19" t="s">
        <v>9</v>
      </c>
      <c r="E55" s="19" t="s">
        <v>90</v>
      </c>
      <c r="F55" s="19" t="s">
        <v>90</v>
      </c>
      <c r="G55" s="17">
        <v>-10308.14</v>
      </c>
      <c r="H55" s="17">
        <v>-1733.33</v>
      </c>
    </row>
    <row r="56" spans="1:8" ht="48" customHeight="1" x14ac:dyDescent="0.25">
      <c r="A56" s="19">
        <v>41</v>
      </c>
      <c r="B56" s="46" t="s">
        <v>101</v>
      </c>
      <c r="C56" s="46"/>
      <c r="D56" s="19" t="s">
        <v>9</v>
      </c>
      <c r="E56" s="19" t="s">
        <v>90</v>
      </c>
      <c r="F56" s="19" t="s">
        <v>90</v>
      </c>
      <c r="G56" s="17">
        <v>0</v>
      </c>
      <c r="H56" s="17">
        <v>0</v>
      </c>
    </row>
    <row r="57" spans="1:8" x14ac:dyDescent="0.25">
      <c r="A57" s="45" t="s">
        <v>102</v>
      </c>
      <c r="B57" s="45"/>
      <c r="C57" s="45"/>
      <c r="D57" s="45"/>
      <c r="E57" s="45"/>
      <c r="F57" s="45"/>
      <c r="G57" s="45"/>
      <c r="H57" s="45"/>
    </row>
    <row r="58" spans="1:8" x14ac:dyDescent="0.25">
      <c r="A58" s="12" t="s">
        <v>103</v>
      </c>
      <c r="B58" s="42" t="s">
        <v>68</v>
      </c>
      <c r="C58" s="43"/>
      <c r="D58" s="43"/>
      <c r="E58" s="43"/>
      <c r="F58" s="44"/>
      <c r="G58" s="15" t="s">
        <v>69</v>
      </c>
      <c r="H58" s="6">
        <f>D58/2734.06</f>
        <v>0</v>
      </c>
    </row>
    <row r="59" spans="1:8" x14ac:dyDescent="0.25">
      <c r="A59" s="12" t="s">
        <v>104</v>
      </c>
      <c r="B59" s="42" t="s">
        <v>72</v>
      </c>
      <c r="C59" s="43"/>
      <c r="D59" s="43"/>
      <c r="E59" s="43"/>
      <c r="F59" s="44"/>
      <c r="G59" s="15" t="s">
        <v>69</v>
      </c>
      <c r="H59" s="6">
        <f>D59/2734.06</f>
        <v>0</v>
      </c>
    </row>
    <row r="60" spans="1:8" x14ac:dyDescent="0.25">
      <c r="A60" s="12" t="s">
        <v>105</v>
      </c>
      <c r="B60" s="42" t="s">
        <v>74</v>
      </c>
      <c r="C60" s="43"/>
      <c r="D60" s="43"/>
      <c r="E60" s="43"/>
      <c r="F60" s="44"/>
      <c r="G60" s="15" t="s">
        <v>69</v>
      </c>
      <c r="H60" s="6">
        <f>D60/2734.06</f>
        <v>0</v>
      </c>
    </row>
    <row r="61" spans="1:8" x14ac:dyDescent="0.25">
      <c r="A61" s="12" t="s">
        <v>106</v>
      </c>
      <c r="B61" s="42" t="s">
        <v>76</v>
      </c>
      <c r="C61" s="43"/>
      <c r="D61" s="43"/>
      <c r="E61" s="43"/>
      <c r="F61" s="44"/>
      <c r="G61" s="15" t="s">
        <v>9</v>
      </c>
      <c r="H61" s="6">
        <f>D61/2734.06</f>
        <v>0</v>
      </c>
    </row>
    <row r="62" spans="1:8" x14ac:dyDescent="0.25">
      <c r="A62" s="45" t="s">
        <v>107</v>
      </c>
      <c r="B62" s="45"/>
      <c r="C62" s="45"/>
      <c r="D62" s="45"/>
      <c r="E62" s="45"/>
      <c r="F62" s="45"/>
      <c r="G62" s="45"/>
      <c r="H62" s="45"/>
    </row>
    <row r="63" spans="1:8" x14ac:dyDescent="0.25">
      <c r="A63" s="12" t="s">
        <v>108</v>
      </c>
      <c r="B63" s="42" t="s">
        <v>111</v>
      </c>
      <c r="C63" s="43"/>
      <c r="D63" s="43"/>
      <c r="E63" s="43"/>
      <c r="F63" s="44"/>
      <c r="G63" s="15" t="s">
        <v>69</v>
      </c>
      <c r="H63" s="6">
        <f>D63/2734.06</f>
        <v>0</v>
      </c>
    </row>
    <row r="64" spans="1:8" x14ac:dyDescent="0.25">
      <c r="A64" s="12" t="s">
        <v>109</v>
      </c>
      <c r="B64" s="42" t="s">
        <v>112</v>
      </c>
      <c r="C64" s="43"/>
      <c r="D64" s="43"/>
      <c r="E64" s="43"/>
      <c r="F64" s="44"/>
      <c r="G64" s="15" t="s">
        <v>69</v>
      </c>
      <c r="H64" s="6">
        <f>D64/2734.06</f>
        <v>0</v>
      </c>
    </row>
    <row r="65" spans="1:8" x14ac:dyDescent="0.25">
      <c r="A65" s="12" t="s">
        <v>110</v>
      </c>
      <c r="B65" s="42" t="s">
        <v>113</v>
      </c>
      <c r="C65" s="43"/>
      <c r="D65" s="43"/>
      <c r="E65" s="43"/>
      <c r="F65" s="44"/>
      <c r="G65" s="15" t="s">
        <v>9</v>
      </c>
      <c r="H65" s="6">
        <f>D65/2734.06</f>
        <v>0</v>
      </c>
    </row>
    <row r="67" spans="1:8" ht="58.5" customHeight="1" x14ac:dyDescent="0.25">
      <c r="A67" s="39" t="s">
        <v>114</v>
      </c>
      <c r="B67" s="39"/>
      <c r="C67" s="39"/>
      <c r="D67" s="39"/>
      <c r="E67" s="39"/>
      <c r="F67" s="39"/>
      <c r="G67" s="39"/>
      <c r="H67" s="39"/>
    </row>
  </sheetData>
  <mergeCells count="73">
    <mergeCell ref="A67:H67"/>
    <mergeCell ref="B60:F60"/>
    <mergeCell ref="B61:F61"/>
    <mergeCell ref="A62:H62"/>
    <mergeCell ref="B63:F63"/>
    <mergeCell ref="B64:F64"/>
    <mergeCell ref="B65:F65"/>
    <mergeCell ref="B59:F59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H57"/>
    <mergeCell ref="B58:F58"/>
    <mergeCell ref="B47:C47"/>
    <mergeCell ref="B36:F36"/>
    <mergeCell ref="B37:F37"/>
    <mergeCell ref="B38:F38"/>
    <mergeCell ref="A39:H39"/>
    <mergeCell ref="B40:F40"/>
    <mergeCell ref="B41:F41"/>
    <mergeCell ref="B42:F42"/>
    <mergeCell ref="B43:F43"/>
    <mergeCell ref="B44:F44"/>
    <mergeCell ref="B45:F45"/>
    <mergeCell ref="A46:H46"/>
    <mergeCell ref="B33:C33"/>
    <mergeCell ref="E33:F33"/>
    <mergeCell ref="A34:H34"/>
    <mergeCell ref="B35:F35"/>
    <mergeCell ref="B32:C32"/>
    <mergeCell ref="E32:F32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73"/>
  <sheetViews>
    <sheetView topLeftCell="A22" workbookViewId="0">
      <selection activeCell="H28" sqref="H28:H39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139</v>
      </c>
      <c r="F1" t="s">
        <v>129</v>
      </c>
      <c r="G1">
        <v>8430.9</v>
      </c>
    </row>
    <row r="3" spans="1:8" x14ac:dyDescent="0.25">
      <c r="A3" s="4" t="s">
        <v>0</v>
      </c>
      <c r="B3" s="55" t="s">
        <v>1</v>
      </c>
      <c r="C3" s="56"/>
      <c r="D3" s="56"/>
      <c r="E3" s="56"/>
      <c r="F3" s="57"/>
      <c r="G3" s="4" t="s">
        <v>2</v>
      </c>
      <c r="H3" s="4" t="s">
        <v>3</v>
      </c>
    </row>
    <row r="4" spans="1:8" x14ac:dyDescent="0.25">
      <c r="A4" s="14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14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14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14">
        <v>4</v>
      </c>
      <c r="B8" s="47" t="s">
        <v>8</v>
      </c>
      <c r="C8" s="47"/>
      <c r="D8" s="47"/>
      <c r="E8" s="47"/>
      <c r="F8" s="47"/>
      <c r="G8" s="14" t="s">
        <v>9</v>
      </c>
      <c r="H8" s="5">
        <v>45024.49</v>
      </c>
    </row>
    <row r="9" spans="1:8" x14ac:dyDescent="0.25">
      <c r="A9" s="14">
        <v>5</v>
      </c>
      <c r="B9" s="47" t="s">
        <v>10</v>
      </c>
      <c r="C9" s="47"/>
      <c r="D9" s="47"/>
      <c r="E9" s="47"/>
      <c r="F9" s="47"/>
      <c r="G9" s="14" t="s">
        <v>9</v>
      </c>
      <c r="H9" s="5">
        <v>301466.84999999998</v>
      </c>
    </row>
    <row r="10" spans="1:8" x14ac:dyDescent="0.25">
      <c r="A10" s="14">
        <v>6</v>
      </c>
      <c r="B10" s="47" t="s">
        <v>11</v>
      </c>
      <c r="C10" s="47"/>
      <c r="D10" s="47"/>
      <c r="E10" s="47"/>
      <c r="F10" s="47"/>
      <c r="G10" s="14" t="s">
        <v>9</v>
      </c>
      <c r="H10" s="5">
        <v>346491.34</v>
      </c>
    </row>
    <row r="11" spans="1:8" x14ac:dyDescent="0.25">
      <c r="A11" s="14">
        <v>7</v>
      </c>
      <c r="B11" s="47" t="s">
        <v>12</v>
      </c>
      <c r="C11" s="47"/>
      <c r="D11" s="47"/>
      <c r="E11" s="47"/>
      <c r="F11" s="47"/>
      <c r="G11" s="14" t="s">
        <v>9</v>
      </c>
      <c r="H11" s="6">
        <v>2155106.79</v>
      </c>
    </row>
    <row r="12" spans="1:8" x14ac:dyDescent="0.25">
      <c r="A12" s="14">
        <v>8</v>
      </c>
      <c r="B12" s="52" t="s">
        <v>13</v>
      </c>
      <c r="C12" s="52"/>
      <c r="D12" s="52"/>
      <c r="E12" s="52"/>
      <c r="F12" s="52"/>
      <c r="G12" s="14" t="s">
        <v>9</v>
      </c>
      <c r="H12" s="6">
        <v>1702079.71</v>
      </c>
    </row>
    <row r="13" spans="1:8" x14ac:dyDescent="0.25">
      <c r="A13" s="14">
        <v>9</v>
      </c>
      <c r="B13" s="52" t="s">
        <v>14</v>
      </c>
      <c r="C13" s="52"/>
      <c r="D13" s="52"/>
      <c r="E13" s="52"/>
      <c r="F13" s="52"/>
      <c r="G13" s="14" t="s">
        <v>9</v>
      </c>
      <c r="H13" s="6">
        <v>453027.08</v>
      </c>
    </row>
    <row r="14" spans="1:8" x14ac:dyDescent="0.25">
      <c r="A14" s="14">
        <v>10</v>
      </c>
      <c r="B14" s="52" t="s">
        <v>15</v>
      </c>
      <c r="C14" s="52"/>
      <c r="D14" s="52"/>
      <c r="E14" s="52"/>
      <c r="F14" s="52"/>
      <c r="G14" s="14" t="s">
        <v>9</v>
      </c>
      <c r="H14" s="6">
        <v>0</v>
      </c>
    </row>
    <row r="15" spans="1:8" x14ac:dyDescent="0.25">
      <c r="A15" s="14">
        <v>11</v>
      </c>
      <c r="B15" s="52" t="s">
        <v>16</v>
      </c>
      <c r="C15" s="52"/>
      <c r="D15" s="52"/>
      <c r="E15" s="52"/>
      <c r="F15" s="52"/>
      <c r="G15" s="14" t="s">
        <v>9</v>
      </c>
      <c r="H15" s="6">
        <v>1926416.87</v>
      </c>
    </row>
    <row r="16" spans="1:8" x14ac:dyDescent="0.25">
      <c r="A16" s="14">
        <v>12</v>
      </c>
      <c r="B16" s="52" t="s">
        <v>17</v>
      </c>
      <c r="C16" s="52"/>
      <c r="D16" s="52"/>
      <c r="E16" s="52"/>
      <c r="F16" s="52"/>
      <c r="G16" s="14" t="s">
        <v>9</v>
      </c>
      <c r="H16" s="6">
        <v>1921216.87</v>
      </c>
    </row>
    <row r="17" spans="1:8" x14ac:dyDescent="0.25">
      <c r="A17" s="14">
        <v>13</v>
      </c>
      <c r="B17" s="52" t="s">
        <v>18</v>
      </c>
      <c r="C17" s="52"/>
      <c r="D17" s="52"/>
      <c r="E17" s="52"/>
      <c r="F17" s="52"/>
      <c r="G17" s="14" t="s">
        <v>9</v>
      </c>
      <c r="H17" s="6">
        <v>0</v>
      </c>
    </row>
    <row r="18" spans="1:8" x14ac:dyDescent="0.25">
      <c r="A18" s="14">
        <v>14</v>
      </c>
      <c r="B18" s="52" t="s">
        <v>19</v>
      </c>
      <c r="C18" s="52"/>
      <c r="D18" s="52"/>
      <c r="E18" s="52"/>
      <c r="F18" s="52"/>
      <c r="G18" s="14" t="s">
        <v>9</v>
      </c>
      <c r="H18" s="6">
        <v>0</v>
      </c>
    </row>
    <row r="19" spans="1:8" x14ac:dyDescent="0.25">
      <c r="A19" s="14">
        <v>15</v>
      </c>
      <c r="B19" s="52" t="s">
        <v>20</v>
      </c>
      <c r="C19" s="52"/>
      <c r="D19" s="52"/>
      <c r="E19" s="52"/>
      <c r="F19" s="52"/>
      <c r="G19" s="14" t="s">
        <v>9</v>
      </c>
      <c r="H19" s="6">
        <v>5200</v>
      </c>
    </row>
    <row r="20" spans="1:8" x14ac:dyDescent="0.25">
      <c r="A20" s="14">
        <v>16</v>
      </c>
      <c r="B20" s="52" t="s">
        <v>21</v>
      </c>
      <c r="C20" s="52"/>
      <c r="D20" s="52"/>
      <c r="E20" s="52"/>
      <c r="F20" s="52"/>
      <c r="G20" s="14" t="s">
        <v>9</v>
      </c>
      <c r="H20" s="6">
        <v>0</v>
      </c>
    </row>
    <row r="21" spans="1:8" x14ac:dyDescent="0.25">
      <c r="A21" s="14">
        <v>17</v>
      </c>
      <c r="B21" s="52" t="s">
        <v>22</v>
      </c>
      <c r="C21" s="52"/>
      <c r="D21" s="52"/>
      <c r="E21" s="52"/>
      <c r="F21" s="52"/>
      <c r="G21" s="14" t="s">
        <v>9</v>
      </c>
      <c r="H21" s="6">
        <v>1624950.02</v>
      </c>
    </row>
    <row r="22" spans="1:8" x14ac:dyDescent="0.25">
      <c r="A22" s="14">
        <v>18</v>
      </c>
      <c r="B22" s="52" t="s">
        <v>23</v>
      </c>
      <c r="C22" s="52"/>
      <c r="D22" s="52"/>
      <c r="E22" s="52"/>
      <c r="F22" s="52"/>
      <c r="G22" s="14" t="s">
        <v>9</v>
      </c>
      <c r="H22" s="6">
        <v>7052.14</v>
      </c>
    </row>
    <row r="23" spans="1:8" x14ac:dyDescent="0.25">
      <c r="A23" s="14">
        <v>19</v>
      </c>
      <c r="B23" s="52" t="s">
        <v>24</v>
      </c>
      <c r="C23" s="52"/>
      <c r="D23" s="52"/>
      <c r="E23" s="52"/>
      <c r="F23" s="52"/>
      <c r="G23" s="14" t="s">
        <v>9</v>
      </c>
      <c r="H23" s="6">
        <v>530156.77</v>
      </c>
    </row>
    <row r="24" spans="1:8" x14ac:dyDescent="0.25">
      <c r="A24" s="14">
        <v>20</v>
      </c>
      <c r="B24" s="52" t="s">
        <v>25</v>
      </c>
      <c r="C24" s="52"/>
      <c r="D24" s="52"/>
      <c r="E24" s="52"/>
      <c r="F24" s="52"/>
      <c r="G24" s="14" t="s">
        <v>9</v>
      </c>
      <c r="H24" s="6">
        <v>537208.91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705170.66</v>
      </c>
      <c r="E27" s="41" t="s">
        <v>39</v>
      </c>
      <c r="F27" s="41"/>
      <c r="G27" s="8" t="s">
        <v>40</v>
      </c>
      <c r="H27" s="18">
        <f>D27/$G$1/12</f>
        <v>6.9701006614556773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81627.460000000006</v>
      </c>
      <c r="E28" s="41" t="s">
        <v>39</v>
      </c>
      <c r="F28" s="41"/>
      <c r="G28" s="8" t="s">
        <v>40</v>
      </c>
      <c r="H28" s="18">
        <f t="shared" ref="H28:H39" si="0">D28/$G$1/12</f>
        <v>0.806828254792885</v>
      </c>
    </row>
    <row r="29" spans="1:8" x14ac:dyDescent="0.25">
      <c r="A29" s="12" t="s">
        <v>42</v>
      </c>
      <c r="B29" s="47" t="s">
        <v>37</v>
      </c>
      <c r="C29" s="47"/>
      <c r="D29" s="13">
        <v>3150.68</v>
      </c>
      <c r="E29" s="48" t="s">
        <v>39</v>
      </c>
      <c r="F29" s="48"/>
      <c r="G29" s="15" t="s">
        <v>40</v>
      </c>
      <c r="H29" s="18">
        <f t="shared" si="0"/>
        <v>3.1142187271426144E-2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55643.94</v>
      </c>
      <c r="E30" s="60" t="s">
        <v>39</v>
      </c>
      <c r="F30" s="61"/>
      <c r="G30" s="8" t="s">
        <v>40</v>
      </c>
      <c r="H30" s="18">
        <f t="shared" si="0"/>
        <v>0.55000000000000004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f>70445.05+62224.85</f>
        <v>132669.9</v>
      </c>
      <c r="E31" s="41" t="s">
        <v>43</v>
      </c>
      <c r="F31" s="41"/>
      <c r="G31" s="15" t="s">
        <v>40</v>
      </c>
      <c r="H31" s="18">
        <f t="shared" si="0"/>
        <v>1.3113457637974595</v>
      </c>
    </row>
    <row r="32" spans="1:8" x14ac:dyDescent="0.25">
      <c r="A32" s="12" t="s">
        <v>51</v>
      </c>
      <c r="B32" s="47" t="s">
        <v>135</v>
      </c>
      <c r="C32" s="47"/>
      <c r="D32" s="13">
        <v>76675.199999999997</v>
      </c>
      <c r="E32" s="48" t="s">
        <v>39</v>
      </c>
      <c r="F32" s="48"/>
      <c r="G32" s="15" t="s">
        <v>40</v>
      </c>
      <c r="H32" s="18">
        <f t="shared" si="0"/>
        <v>0.75787875553025186</v>
      </c>
    </row>
    <row r="33" spans="1:8" x14ac:dyDescent="0.25">
      <c r="A33" s="12" t="s">
        <v>53</v>
      </c>
      <c r="B33" s="47" t="s">
        <v>54</v>
      </c>
      <c r="C33" s="47"/>
      <c r="D33" s="13">
        <v>6000</v>
      </c>
      <c r="E33" s="48" t="s">
        <v>39</v>
      </c>
      <c r="F33" s="48"/>
      <c r="G33" s="15" t="s">
        <v>40</v>
      </c>
      <c r="H33" s="18">
        <f t="shared" si="0"/>
        <v>5.9305649456167196E-2</v>
      </c>
    </row>
    <row r="34" spans="1:8" ht="59.25" customHeight="1" x14ac:dyDescent="0.25">
      <c r="A34" s="16" t="s">
        <v>55</v>
      </c>
      <c r="B34" s="49" t="s">
        <v>138</v>
      </c>
      <c r="C34" s="50"/>
      <c r="D34" s="17">
        <f>4500+2500+30057+1500</f>
        <v>38557</v>
      </c>
      <c r="E34" s="41" t="s">
        <v>56</v>
      </c>
      <c r="F34" s="41"/>
      <c r="G34" s="8" t="s">
        <v>40</v>
      </c>
      <c r="H34" s="18">
        <f t="shared" si="0"/>
        <v>0.38110798768023973</v>
      </c>
    </row>
    <row r="35" spans="1:8" ht="42.75" customHeight="1" x14ac:dyDescent="0.25">
      <c r="A35" s="16" t="s">
        <v>57</v>
      </c>
      <c r="B35" s="40" t="s">
        <v>66</v>
      </c>
      <c r="C35" s="40"/>
      <c r="D35" s="17">
        <f>45600+10000</f>
        <v>55600</v>
      </c>
      <c r="E35" s="41" t="s">
        <v>39</v>
      </c>
      <c r="F35" s="41"/>
      <c r="G35" s="8" t="s">
        <v>40</v>
      </c>
      <c r="H35" s="18">
        <f t="shared" si="0"/>
        <v>0.54956568496048275</v>
      </c>
    </row>
    <row r="36" spans="1:8" x14ac:dyDescent="0.25">
      <c r="A36" s="12" t="s">
        <v>59</v>
      </c>
      <c r="B36" s="47" t="s">
        <v>134</v>
      </c>
      <c r="C36" s="47"/>
      <c r="D36" s="13">
        <v>30500</v>
      </c>
      <c r="E36" s="48"/>
      <c r="F36" s="48"/>
      <c r="G36" s="15" t="s">
        <v>40</v>
      </c>
      <c r="H36" s="18">
        <f t="shared" si="0"/>
        <v>0.30147038473551657</v>
      </c>
    </row>
    <row r="37" spans="1:8" x14ac:dyDescent="0.25">
      <c r="A37" s="12" t="s">
        <v>60</v>
      </c>
      <c r="B37" s="47" t="s">
        <v>136</v>
      </c>
      <c r="C37" s="47"/>
      <c r="D37" s="13">
        <v>4500</v>
      </c>
      <c r="E37" s="48"/>
      <c r="F37" s="48"/>
      <c r="G37" s="15" t="s">
        <v>40</v>
      </c>
      <c r="H37" s="18">
        <f t="shared" si="0"/>
        <v>4.4479237092125395E-2</v>
      </c>
    </row>
    <row r="38" spans="1:8" x14ac:dyDescent="0.25">
      <c r="A38" s="12" t="s">
        <v>62</v>
      </c>
      <c r="B38" s="47" t="s">
        <v>61</v>
      </c>
      <c r="C38" s="47"/>
      <c r="D38" s="13">
        <v>345.09</v>
      </c>
      <c r="E38" s="48"/>
      <c r="F38" s="48"/>
      <c r="G38" s="15" t="s">
        <v>40</v>
      </c>
      <c r="H38" s="18">
        <f t="shared" si="0"/>
        <v>3.4109644284714565E-3</v>
      </c>
    </row>
    <row r="39" spans="1:8" ht="27.75" customHeight="1" x14ac:dyDescent="0.25">
      <c r="A39" s="16" t="s">
        <v>64</v>
      </c>
      <c r="B39" s="58" t="s">
        <v>137</v>
      </c>
      <c r="C39" s="59"/>
      <c r="D39" s="17">
        <v>181.72</v>
      </c>
      <c r="E39" s="41"/>
      <c r="F39" s="41"/>
      <c r="G39" s="8" t="s">
        <v>40</v>
      </c>
      <c r="H39" s="18">
        <f t="shared" si="0"/>
        <v>1.7961704365291173E-3</v>
      </c>
    </row>
    <row r="40" spans="1:8" x14ac:dyDescent="0.25">
      <c r="A40" s="45" t="s">
        <v>67</v>
      </c>
      <c r="B40" s="45"/>
      <c r="C40" s="45"/>
      <c r="D40" s="45"/>
      <c r="E40" s="45"/>
      <c r="F40" s="45"/>
      <c r="G40" s="45"/>
      <c r="H40" s="45"/>
    </row>
    <row r="41" spans="1:8" x14ac:dyDescent="0.25">
      <c r="A41" s="12" t="s">
        <v>70</v>
      </c>
      <c r="B41" s="42" t="s">
        <v>68</v>
      </c>
      <c r="C41" s="43"/>
      <c r="D41" s="43"/>
      <c r="E41" s="43"/>
      <c r="F41" s="44"/>
      <c r="G41" s="15" t="s">
        <v>69</v>
      </c>
      <c r="H41" s="6">
        <f>D41/2734.06</f>
        <v>0</v>
      </c>
    </row>
    <row r="42" spans="1:8" x14ac:dyDescent="0.25">
      <c r="A42" s="12" t="s">
        <v>71</v>
      </c>
      <c r="B42" s="42" t="s">
        <v>72</v>
      </c>
      <c r="C42" s="43"/>
      <c r="D42" s="43"/>
      <c r="E42" s="43"/>
      <c r="F42" s="44"/>
      <c r="G42" s="15" t="s">
        <v>69</v>
      </c>
      <c r="H42" s="6">
        <f>D42/2734.06</f>
        <v>0</v>
      </c>
    </row>
    <row r="43" spans="1:8" x14ac:dyDescent="0.25">
      <c r="A43" s="12" t="s">
        <v>73</v>
      </c>
      <c r="B43" s="42" t="s">
        <v>74</v>
      </c>
      <c r="C43" s="43"/>
      <c r="D43" s="43"/>
      <c r="E43" s="43"/>
      <c r="F43" s="44"/>
      <c r="G43" s="15" t="s">
        <v>69</v>
      </c>
      <c r="H43" s="6">
        <f>D43/2734.06</f>
        <v>0</v>
      </c>
    </row>
    <row r="44" spans="1:8" x14ac:dyDescent="0.25">
      <c r="A44" s="12" t="s">
        <v>75</v>
      </c>
      <c r="B44" s="42" t="s">
        <v>76</v>
      </c>
      <c r="C44" s="43"/>
      <c r="D44" s="43"/>
      <c r="E44" s="43"/>
      <c r="F44" s="44"/>
      <c r="G44" s="15" t="s">
        <v>9</v>
      </c>
      <c r="H44" s="6">
        <f>D44/2734.06</f>
        <v>0</v>
      </c>
    </row>
    <row r="45" spans="1:8" x14ac:dyDescent="0.25">
      <c r="A45" s="45" t="s">
        <v>77</v>
      </c>
      <c r="B45" s="45"/>
      <c r="C45" s="45"/>
      <c r="D45" s="45"/>
      <c r="E45" s="45"/>
      <c r="F45" s="45"/>
      <c r="G45" s="45"/>
      <c r="H45" s="45"/>
    </row>
    <row r="46" spans="1:8" x14ac:dyDescent="0.25">
      <c r="A46" s="12" t="s">
        <v>78</v>
      </c>
      <c r="B46" s="42" t="s">
        <v>8</v>
      </c>
      <c r="C46" s="43"/>
      <c r="D46" s="43"/>
      <c r="E46" s="43"/>
      <c r="F46" s="44"/>
      <c r="G46" s="15" t="s">
        <v>9</v>
      </c>
      <c r="H46" s="6">
        <v>109961.61</v>
      </c>
    </row>
    <row r="47" spans="1:8" x14ac:dyDescent="0.25">
      <c r="A47" s="12" t="s">
        <v>79</v>
      </c>
      <c r="B47" s="42" t="s">
        <v>10</v>
      </c>
      <c r="C47" s="43"/>
      <c r="D47" s="43"/>
      <c r="E47" s="43"/>
      <c r="F47" s="44"/>
      <c r="G47" s="15" t="s">
        <v>9</v>
      </c>
      <c r="H47" s="6">
        <v>127883.13</v>
      </c>
    </row>
    <row r="48" spans="1:8" x14ac:dyDescent="0.25">
      <c r="A48" s="12" t="s">
        <v>80</v>
      </c>
      <c r="B48" s="42" t="s">
        <v>11</v>
      </c>
      <c r="C48" s="43"/>
      <c r="D48" s="43"/>
      <c r="E48" s="43"/>
      <c r="F48" s="44"/>
      <c r="G48" s="15" t="s">
        <v>9</v>
      </c>
      <c r="H48" s="6">
        <v>237844.74</v>
      </c>
    </row>
    <row r="49" spans="1:8" x14ac:dyDescent="0.25">
      <c r="A49" s="12" t="s">
        <v>81</v>
      </c>
      <c r="B49" s="42" t="s">
        <v>23</v>
      </c>
      <c r="C49" s="43"/>
      <c r="D49" s="43"/>
      <c r="E49" s="43"/>
      <c r="F49" s="44"/>
      <c r="G49" s="15" t="s">
        <v>9</v>
      </c>
      <c r="H49" s="6">
        <v>111706.73</v>
      </c>
    </row>
    <row r="50" spans="1:8" x14ac:dyDescent="0.25">
      <c r="A50" s="12" t="s">
        <v>82</v>
      </c>
      <c r="B50" s="42" t="s">
        <v>24</v>
      </c>
      <c r="C50" s="43"/>
      <c r="D50" s="43"/>
      <c r="E50" s="43"/>
      <c r="F50" s="44"/>
      <c r="G50" s="15" t="s">
        <v>9</v>
      </c>
      <c r="H50" s="6">
        <v>8350.01</v>
      </c>
    </row>
    <row r="51" spans="1:8" x14ac:dyDescent="0.25">
      <c r="A51" s="12" t="s">
        <v>83</v>
      </c>
      <c r="B51" s="42" t="s">
        <v>25</v>
      </c>
      <c r="C51" s="43"/>
      <c r="D51" s="43"/>
      <c r="E51" s="43"/>
      <c r="F51" s="44"/>
      <c r="G51" s="15" t="s">
        <v>9</v>
      </c>
      <c r="H51" s="6">
        <v>120056.74</v>
      </c>
    </row>
    <row r="52" spans="1:8" x14ac:dyDescent="0.25">
      <c r="A52" s="45" t="s">
        <v>84</v>
      </c>
      <c r="B52" s="45"/>
      <c r="C52" s="45"/>
      <c r="D52" s="45"/>
      <c r="E52" s="45"/>
      <c r="F52" s="45"/>
      <c r="G52" s="45"/>
      <c r="H52" s="45"/>
    </row>
    <row r="53" spans="1:8" ht="33.75" customHeight="1" x14ac:dyDescent="0.25">
      <c r="A53" s="11">
        <v>32</v>
      </c>
      <c r="B53" s="46" t="s">
        <v>85</v>
      </c>
      <c r="C53" s="46"/>
      <c r="D53" s="11" t="s">
        <v>32</v>
      </c>
      <c r="E53" s="11" t="s">
        <v>86</v>
      </c>
      <c r="F53" s="11" t="s">
        <v>87</v>
      </c>
      <c r="G53" s="11" t="s">
        <v>88</v>
      </c>
      <c r="H53" s="11" t="s">
        <v>89</v>
      </c>
    </row>
    <row r="54" spans="1:8" x14ac:dyDescent="0.25">
      <c r="A54" s="14">
        <v>33</v>
      </c>
      <c r="B54" s="47" t="s">
        <v>32</v>
      </c>
      <c r="C54" s="47"/>
      <c r="D54" s="14" t="s">
        <v>90</v>
      </c>
      <c r="E54" s="14" t="s">
        <v>91</v>
      </c>
      <c r="F54" s="14" t="s">
        <v>92</v>
      </c>
      <c r="G54" s="14" t="s">
        <v>92</v>
      </c>
      <c r="H54" s="14" t="s">
        <v>92</v>
      </c>
    </row>
    <row r="55" spans="1:8" x14ac:dyDescent="0.25">
      <c r="A55" s="14">
        <v>34</v>
      </c>
      <c r="B55" s="47" t="s">
        <v>94</v>
      </c>
      <c r="C55" s="47"/>
      <c r="D55" s="14" t="s">
        <v>93</v>
      </c>
      <c r="E55" s="14" t="s">
        <v>90</v>
      </c>
      <c r="F55" s="14" t="s">
        <v>90</v>
      </c>
      <c r="G55" s="13">
        <v>13669.95</v>
      </c>
      <c r="H55" s="13">
        <v>21849.040000000001</v>
      </c>
    </row>
    <row r="56" spans="1:8" x14ac:dyDescent="0.25">
      <c r="A56" s="14">
        <v>35</v>
      </c>
      <c r="B56" s="47" t="s">
        <v>95</v>
      </c>
      <c r="C56" s="47"/>
      <c r="D56" s="14" t="s">
        <v>9</v>
      </c>
      <c r="E56" s="14" t="s">
        <v>90</v>
      </c>
      <c r="F56" s="14" t="s">
        <v>90</v>
      </c>
      <c r="G56" s="13">
        <v>138570.48000000001</v>
      </c>
      <c r="H56" s="13">
        <v>237019.14</v>
      </c>
    </row>
    <row r="57" spans="1:8" x14ac:dyDescent="0.25">
      <c r="A57" s="14">
        <v>36</v>
      </c>
      <c r="B57" s="47" t="s">
        <v>96</v>
      </c>
      <c r="C57" s="47"/>
      <c r="D57" s="14" t="s">
        <v>9</v>
      </c>
      <c r="E57" s="14" t="s">
        <v>90</v>
      </c>
      <c r="F57" s="14" t="s">
        <v>90</v>
      </c>
      <c r="G57" s="13">
        <v>137662.65</v>
      </c>
      <c r="H57" s="13">
        <v>233684.13</v>
      </c>
    </row>
    <row r="58" spans="1:8" x14ac:dyDescent="0.25">
      <c r="A58" s="14">
        <v>37</v>
      </c>
      <c r="B58" s="47" t="s">
        <v>97</v>
      </c>
      <c r="C58" s="47"/>
      <c r="D58" s="14" t="s">
        <v>9</v>
      </c>
      <c r="E58" s="14" t="s">
        <v>90</v>
      </c>
      <c r="F58" s="14" t="s">
        <v>90</v>
      </c>
      <c r="G58" s="13">
        <v>907.83</v>
      </c>
      <c r="H58" s="13">
        <v>3335.01</v>
      </c>
    </row>
    <row r="59" spans="1:8" ht="48" customHeight="1" x14ac:dyDescent="0.25">
      <c r="A59" s="19">
        <v>38</v>
      </c>
      <c r="B59" s="46" t="s">
        <v>98</v>
      </c>
      <c r="C59" s="46"/>
      <c r="D59" s="19" t="s">
        <v>9</v>
      </c>
      <c r="E59" s="19" t="s">
        <v>90</v>
      </c>
      <c r="F59" s="19" t="s">
        <v>90</v>
      </c>
      <c r="G59" s="17">
        <v>75516.679999999993</v>
      </c>
      <c r="H59" s="17">
        <v>135902.93</v>
      </c>
    </row>
    <row r="60" spans="1:8" ht="48" customHeight="1" x14ac:dyDescent="0.25">
      <c r="A60" s="19">
        <v>39</v>
      </c>
      <c r="B60" s="46" t="s">
        <v>99</v>
      </c>
      <c r="C60" s="46"/>
      <c r="D60" s="19" t="s">
        <v>9</v>
      </c>
      <c r="E60" s="19" t="s">
        <v>90</v>
      </c>
      <c r="F60" s="19" t="s">
        <v>90</v>
      </c>
      <c r="G60" s="17">
        <v>137662.65</v>
      </c>
      <c r="H60" s="17">
        <v>233684.13</v>
      </c>
    </row>
    <row r="61" spans="1:8" ht="48" customHeight="1" x14ac:dyDescent="0.25">
      <c r="A61" s="19">
        <v>40</v>
      </c>
      <c r="B61" s="46" t="s">
        <v>100</v>
      </c>
      <c r="C61" s="46"/>
      <c r="D61" s="19" t="s">
        <v>9</v>
      </c>
      <c r="E61" s="19" t="s">
        <v>90</v>
      </c>
      <c r="F61" s="19" t="s">
        <v>90</v>
      </c>
      <c r="G61" s="17">
        <v>-62145.97</v>
      </c>
      <c r="H61" s="17">
        <v>-97781.2</v>
      </c>
    </row>
    <row r="62" spans="1:8" ht="48" customHeight="1" x14ac:dyDescent="0.25">
      <c r="A62" s="19">
        <v>41</v>
      </c>
      <c r="B62" s="46" t="s">
        <v>101</v>
      </c>
      <c r="C62" s="46"/>
      <c r="D62" s="19" t="s">
        <v>9</v>
      </c>
      <c r="E62" s="19" t="s">
        <v>90</v>
      </c>
      <c r="F62" s="19" t="s">
        <v>90</v>
      </c>
      <c r="G62" s="17">
        <v>0</v>
      </c>
      <c r="H62" s="17">
        <v>0</v>
      </c>
    </row>
    <row r="63" spans="1:8" x14ac:dyDescent="0.25">
      <c r="A63" s="45" t="s">
        <v>102</v>
      </c>
      <c r="B63" s="45"/>
      <c r="C63" s="45"/>
      <c r="D63" s="45"/>
      <c r="E63" s="45"/>
      <c r="F63" s="45"/>
      <c r="G63" s="45"/>
      <c r="H63" s="45"/>
    </row>
    <row r="64" spans="1:8" x14ac:dyDescent="0.25">
      <c r="A64" s="12" t="s">
        <v>103</v>
      </c>
      <c r="B64" s="42" t="s">
        <v>68</v>
      </c>
      <c r="C64" s="43"/>
      <c r="D64" s="43"/>
      <c r="E64" s="43"/>
      <c r="F64" s="44"/>
      <c r="G64" s="15" t="s">
        <v>69</v>
      </c>
      <c r="H64" s="6">
        <f>D64/2734.06</f>
        <v>0</v>
      </c>
    </row>
    <row r="65" spans="1:8" x14ac:dyDescent="0.25">
      <c r="A65" s="12" t="s">
        <v>104</v>
      </c>
      <c r="B65" s="42" t="s">
        <v>72</v>
      </c>
      <c r="C65" s="43"/>
      <c r="D65" s="43"/>
      <c r="E65" s="43"/>
      <c r="F65" s="44"/>
      <c r="G65" s="15" t="s">
        <v>69</v>
      </c>
      <c r="H65" s="6">
        <f>D65/2734.06</f>
        <v>0</v>
      </c>
    </row>
    <row r="66" spans="1:8" x14ac:dyDescent="0.25">
      <c r="A66" s="12" t="s">
        <v>105</v>
      </c>
      <c r="B66" s="42" t="s">
        <v>74</v>
      </c>
      <c r="C66" s="43"/>
      <c r="D66" s="43"/>
      <c r="E66" s="43"/>
      <c r="F66" s="44"/>
      <c r="G66" s="15" t="s">
        <v>69</v>
      </c>
      <c r="H66" s="6">
        <f>D66/2734.06</f>
        <v>0</v>
      </c>
    </row>
    <row r="67" spans="1:8" x14ac:dyDescent="0.25">
      <c r="A67" s="12" t="s">
        <v>106</v>
      </c>
      <c r="B67" s="42" t="s">
        <v>76</v>
      </c>
      <c r="C67" s="43"/>
      <c r="D67" s="43"/>
      <c r="E67" s="43"/>
      <c r="F67" s="44"/>
      <c r="G67" s="15" t="s">
        <v>9</v>
      </c>
      <c r="H67" s="6">
        <f>D67/2734.06</f>
        <v>0</v>
      </c>
    </row>
    <row r="68" spans="1:8" x14ac:dyDescent="0.25">
      <c r="A68" s="45" t="s">
        <v>107</v>
      </c>
      <c r="B68" s="45"/>
      <c r="C68" s="45"/>
      <c r="D68" s="45"/>
      <c r="E68" s="45"/>
      <c r="F68" s="45"/>
      <c r="G68" s="45"/>
      <c r="H68" s="45"/>
    </row>
    <row r="69" spans="1:8" x14ac:dyDescent="0.25">
      <c r="A69" s="12" t="s">
        <v>108</v>
      </c>
      <c r="B69" s="42" t="s">
        <v>111</v>
      </c>
      <c r="C69" s="43"/>
      <c r="D69" s="43"/>
      <c r="E69" s="43"/>
      <c r="F69" s="44"/>
      <c r="G69" s="15" t="s">
        <v>69</v>
      </c>
      <c r="H69" s="6">
        <f>D69/2734.06</f>
        <v>0</v>
      </c>
    </row>
    <row r="70" spans="1:8" x14ac:dyDescent="0.25">
      <c r="A70" s="12" t="s">
        <v>109</v>
      </c>
      <c r="B70" s="42" t="s">
        <v>112</v>
      </c>
      <c r="C70" s="43"/>
      <c r="D70" s="43"/>
      <c r="E70" s="43"/>
      <c r="F70" s="44"/>
      <c r="G70" s="15" t="s">
        <v>69</v>
      </c>
      <c r="H70" s="6">
        <f>D70/2734.06</f>
        <v>0</v>
      </c>
    </row>
    <row r="71" spans="1:8" x14ac:dyDescent="0.25">
      <c r="A71" s="12" t="s">
        <v>110</v>
      </c>
      <c r="B71" s="42" t="s">
        <v>113</v>
      </c>
      <c r="C71" s="43"/>
      <c r="D71" s="43"/>
      <c r="E71" s="43"/>
      <c r="F71" s="44"/>
      <c r="G71" s="15" t="s">
        <v>9</v>
      </c>
      <c r="H71" s="6">
        <f>D71/2734.06</f>
        <v>0</v>
      </c>
    </row>
    <row r="73" spans="1:8" ht="58.5" customHeight="1" x14ac:dyDescent="0.25">
      <c r="A73" s="39" t="s">
        <v>114</v>
      </c>
      <c r="B73" s="39"/>
      <c r="C73" s="39"/>
      <c r="D73" s="39"/>
      <c r="E73" s="39"/>
      <c r="F73" s="39"/>
      <c r="G73" s="39"/>
      <c r="H73" s="39"/>
    </row>
  </sheetData>
  <mergeCells count="85">
    <mergeCell ref="A68:H68"/>
    <mergeCell ref="B69:F69"/>
    <mergeCell ref="B70:F70"/>
    <mergeCell ref="B71:F71"/>
    <mergeCell ref="A73:H73"/>
    <mergeCell ref="B55:C55"/>
    <mergeCell ref="B44:F44"/>
    <mergeCell ref="A45:H45"/>
    <mergeCell ref="B46:F46"/>
    <mergeCell ref="B47:F47"/>
    <mergeCell ref="B48:F48"/>
    <mergeCell ref="B50:F50"/>
    <mergeCell ref="B51:F51"/>
    <mergeCell ref="A52:H52"/>
    <mergeCell ref="B53:C53"/>
    <mergeCell ref="B54:C54"/>
    <mergeCell ref="B49:F49"/>
    <mergeCell ref="B65:F65"/>
    <mergeCell ref="B66:F66"/>
    <mergeCell ref="B67:F67"/>
    <mergeCell ref="B56:C56"/>
    <mergeCell ref="B57:C57"/>
    <mergeCell ref="B58:C58"/>
    <mergeCell ref="B59:C59"/>
    <mergeCell ref="B60:C60"/>
    <mergeCell ref="B61:C61"/>
    <mergeCell ref="B62:C62"/>
    <mergeCell ref="A63:H63"/>
    <mergeCell ref="B64:F64"/>
    <mergeCell ref="B43:F43"/>
    <mergeCell ref="B39:C39"/>
    <mergeCell ref="E39:F39"/>
    <mergeCell ref="B35:C35"/>
    <mergeCell ref="E35:F35"/>
    <mergeCell ref="B36:C36"/>
    <mergeCell ref="E36:F36"/>
    <mergeCell ref="B37:C37"/>
    <mergeCell ref="E37:F37"/>
    <mergeCell ref="B38:C38"/>
    <mergeCell ref="E38:F38"/>
    <mergeCell ref="A40:H40"/>
    <mergeCell ref="B41:F41"/>
    <mergeCell ref="B42:F42"/>
    <mergeCell ref="B33:C33"/>
    <mergeCell ref="E33:F33"/>
    <mergeCell ref="B34:C34"/>
    <mergeCell ref="E34:F34"/>
    <mergeCell ref="B32:C32"/>
    <mergeCell ref="E32:F32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H76"/>
  <sheetViews>
    <sheetView topLeftCell="A22" workbookViewId="0">
      <selection activeCell="H28" sqref="H28:H42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141</v>
      </c>
      <c r="F1" t="s">
        <v>129</v>
      </c>
      <c r="G1">
        <v>2847.5</v>
      </c>
    </row>
    <row r="3" spans="1:8" x14ac:dyDescent="0.25">
      <c r="A3" s="4" t="s">
        <v>0</v>
      </c>
      <c r="B3" s="55" t="s">
        <v>1</v>
      </c>
      <c r="C3" s="56"/>
      <c r="D3" s="56"/>
      <c r="E3" s="56"/>
      <c r="F3" s="57"/>
      <c r="G3" s="4" t="s">
        <v>2</v>
      </c>
      <c r="H3" s="4" t="s">
        <v>3</v>
      </c>
    </row>
    <row r="4" spans="1:8" x14ac:dyDescent="0.25">
      <c r="A4" s="14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14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14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14">
        <v>4</v>
      </c>
      <c r="B8" s="47" t="s">
        <v>8</v>
      </c>
      <c r="C8" s="47"/>
      <c r="D8" s="47"/>
      <c r="E8" s="47"/>
      <c r="F8" s="47"/>
      <c r="G8" s="14" t="s">
        <v>9</v>
      </c>
      <c r="H8" s="5">
        <v>6402.02</v>
      </c>
    </row>
    <row r="9" spans="1:8" x14ac:dyDescent="0.25">
      <c r="A9" s="14">
        <v>5</v>
      </c>
      <c r="B9" s="47" t="s">
        <v>10</v>
      </c>
      <c r="C9" s="47"/>
      <c r="D9" s="47"/>
      <c r="E9" s="47"/>
      <c r="F9" s="47"/>
      <c r="G9" s="14" t="s">
        <v>9</v>
      </c>
      <c r="H9" s="5">
        <v>98331.839999999997</v>
      </c>
    </row>
    <row r="10" spans="1:8" x14ac:dyDescent="0.25">
      <c r="A10" s="14">
        <v>6</v>
      </c>
      <c r="B10" s="47" t="s">
        <v>11</v>
      </c>
      <c r="C10" s="47"/>
      <c r="D10" s="47"/>
      <c r="E10" s="47"/>
      <c r="F10" s="47"/>
      <c r="G10" s="14" t="s">
        <v>9</v>
      </c>
      <c r="H10" s="5">
        <v>104733.86</v>
      </c>
    </row>
    <row r="11" spans="1:8" x14ac:dyDescent="0.25">
      <c r="A11" s="14">
        <v>7</v>
      </c>
      <c r="B11" s="47" t="s">
        <v>12</v>
      </c>
      <c r="C11" s="47"/>
      <c r="D11" s="47"/>
      <c r="E11" s="47"/>
      <c r="F11" s="47"/>
      <c r="G11" s="14" t="s">
        <v>9</v>
      </c>
      <c r="H11" s="6">
        <v>645309.77</v>
      </c>
    </row>
    <row r="12" spans="1:8" x14ac:dyDescent="0.25">
      <c r="A12" s="14">
        <v>8</v>
      </c>
      <c r="B12" s="52" t="s">
        <v>13</v>
      </c>
      <c r="C12" s="52"/>
      <c r="D12" s="52"/>
      <c r="E12" s="52"/>
      <c r="F12" s="52"/>
      <c r="G12" s="14" t="s">
        <v>9</v>
      </c>
      <c r="H12" s="6">
        <v>606526.85</v>
      </c>
    </row>
    <row r="13" spans="1:8" x14ac:dyDescent="0.25">
      <c r="A13" s="14">
        <v>9</v>
      </c>
      <c r="B13" s="52" t="s">
        <v>14</v>
      </c>
      <c r="C13" s="52"/>
      <c r="D13" s="52"/>
      <c r="E13" s="52"/>
      <c r="F13" s="52"/>
      <c r="G13" s="14" t="s">
        <v>9</v>
      </c>
      <c r="H13" s="6">
        <v>38782.92</v>
      </c>
    </row>
    <row r="14" spans="1:8" x14ac:dyDescent="0.25">
      <c r="A14" s="14">
        <v>10</v>
      </c>
      <c r="B14" s="52" t="s">
        <v>15</v>
      </c>
      <c r="C14" s="52"/>
      <c r="D14" s="52"/>
      <c r="E14" s="52"/>
      <c r="F14" s="52"/>
      <c r="G14" s="14" t="s">
        <v>9</v>
      </c>
      <c r="H14" s="6">
        <v>0</v>
      </c>
    </row>
    <row r="15" spans="1:8" x14ac:dyDescent="0.25">
      <c r="A15" s="14">
        <v>11</v>
      </c>
      <c r="B15" s="52" t="s">
        <v>16</v>
      </c>
      <c r="C15" s="52"/>
      <c r="D15" s="52"/>
      <c r="E15" s="52"/>
      <c r="F15" s="52"/>
      <c r="G15" s="14" t="s">
        <v>9</v>
      </c>
      <c r="H15" s="6">
        <v>652091.26</v>
      </c>
    </row>
    <row r="16" spans="1:8" x14ac:dyDescent="0.25">
      <c r="A16" s="14">
        <v>12</v>
      </c>
      <c r="B16" s="52" t="s">
        <v>17</v>
      </c>
      <c r="C16" s="52"/>
      <c r="D16" s="52"/>
      <c r="E16" s="52"/>
      <c r="F16" s="52"/>
      <c r="G16" s="14" t="s">
        <v>9</v>
      </c>
      <c r="H16" s="6">
        <v>615328.97</v>
      </c>
    </row>
    <row r="17" spans="1:8" x14ac:dyDescent="0.25">
      <c r="A17" s="14">
        <v>13</v>
      </c>
      <c r="B17" s="52" t="s">
        <v>18</v>
      </c>
      <c r="C17" s="52"/>
      <c r="D17" s="52"/>
      <c r="E17" s="52"/>
      <c r="F17" s="52"/>
      <c r="G17" s="14" t="s">
        <v>9</v>
      </c>
      <c r="H17" s="6">
        <v>0</v>
      </c>
    </row>
    <row r="18" spans="1:8" x14ac:dyDescent="0.25">
      <c r="A18" s="14">
        <v>14</v>
      </c>
      <c r="B18" s="52" t="s">
        <v>19</v>
      </c>
      <c r="C18" s="52"/>
      <c r="D18" s="52"/>
      <c r="E18" s="52"/>
      <c r="F18" s="52"/>
      <c r="G18" s="14" t="s">
        <v>9</v>
      </c>
      <c r="H18" s="6">
        <v>0</v>
      </c>
    </row>
    <row r="19" spans="1:8" x14ac:dyDescent="0.25">
      <c r="A19" s="14">
        <v>15</v>
      </c>
      <c r="B19" s="52" t="s">
        <v>20</v>
      </c>
      <c r="C19" s="52"/>
      <c r="D19" s="52"/>
      <c r="E19" s="52"/>
      <c r="F19" s="52"/>
      <c r="G19" s="14" t="s">
        <v>9</v>
      </c>
      <c r="H19" s="6">
        <v>36762.29</v>
      </c>
    </row>
    <row r="20" spans="1:8" x14ac:dyDescent="0.25">
      <c r="A20" s="14">
        <v>16</v>
      </c>
      <c r="B20" s="52" t="s">
        <v>21</v>
      </c>
      <c r="C20" s="52"/>
      <c r="D20" s="52"/>
      <c r="E20" s="52"/>
      <c r="F20" s="52"/>
      <c r="G20" s="14" t="s">
        <v>9</v>
      </c>
      <c r="H20" s="6">
        <v>0</v>
      </c>
    </row>
    <row r="21" spans="1:8" x14ac:dyDescent="0.25">
      <c r="A21" s="14">
        <v>17</v>
      </c>
      <c r="B21" s="52" t="s">
        <v>22</v>
      </c>
      <c r="C21" s="52"/>
      <c r="D21" s="52"/>
      <c r="E21" s="52"/>
      <c r="F21" s="52"/>
      <c r="G21" s="14" t="s">
        <v>9</v>
      </c>
      <c r="H21" s="6">
        <v>553759.42000000004</v>
      </c>
    </row>
    <row r="22" spans="1:8" x14ac:dyDescent="0.25">
      <c r="A22" s="14">
        <v>18</v>
      </c>
      <c r="B22" s="52" t="s">
        <v>23</v>
      </c>
      <c r="C22" s="52"/>
      <c r="D22" s="52"/>
      <c r="E22" s="52"/>
      <c r="F22" s="52"/>
      <c r="G22" s="14" t="s">
        <v>9</v>
      </c>
      <c r="H22" s="6">
        <v>1388.23</v>
      </c>
    </row>
    <row r="23" spans="1:8" x14ac:dyDescent="0.25">
      <c r="A23" s="14">
        <v>19</v>
      </c>
      <c r="B23" s="52" t="s">
        <v>24</v>
      </c>
      <c r="C23" s="52"/>
      <c r="D23" s="52"/>
      <c r="E23" s="52"/>
      <c r="F23" s="52"/>
      <c r="G23" s="14" t="s">
        <v>9</v>
      </c>
      <c r="H23" s="6">
        <v>91550.42</v>
      </c>
    </row>
    <row r="24" spans="1:8" x14ac:dyDescent="0.25">
      <c r="A24" s="14">
        <v>20</v>
      </c>
      <c r="B24" s="52" t="s">
        <v>25</v>
      </c>
      <c r="C24" s="52"/>
      <c r="D24" s="52"/>
      <c r="E24" s="52"/>
      <c r="F24" s="52"/>
      <c r="G24" s="14" t="s">
        <v>9</v>
      </c>
      <c r="H24" s="6">
        <v>92938.65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226026.86</v>
      </c>
      <c r="E27" s="41" t="s">
        <v>39</v>
      </c>
      <c r="F27" s="41"/>
      <c r="G27" s="8" t="s">
        <v>40</v>
      </c>
      <c r="H27" s="18">
        <f>D27/$G$1/12</f>
        <v>6.6147749487854837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24107.06</v>
      </c>
      <c r="E28" s="41" t="s">
        <v>39</v>
      </c>
      <c r="F28" s="41"/>
      <c r="G28" s="8" t="s">
        <v>40</v>
      </c>
      <c r="H28" s="18">
        <f t="shared" ref="H28:H42" si="0">D28/$G$1/12</f>
        <v>0.70550365817968974</v>
      </c>
    </row>
    <row r="29" spans="1:8" x14ac:dyDescent="0.25">
      <c r="A29" s="12" t="s">
        <v>42</v>
      </c>
      <c r="B29" s="47" t="s">
        <v>37</v>
      </c>
      <c r="C29" s="47"/>
      <c r="D29" s="13">
        <v>13569.28</v>
      </c>
      <c r="E29" s="48" t="s">
        <v>39</v>
      </c>
      <c r="F29" s="48"/>
      <c r="G29" s="15" t="s">
        <v>40</v>
      </c>
      <c r="H29" s="18">
        <f t="shared" si="0"/>
        <v>0.39711091600819431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18793.5</v>
      </c>
      <c r="E30" s="60" t="s">
        <v>39</v>
      </c>
      <c r="F30" s="61"/>
      <c r="G30" s="8" t="s">
        <v>40</v>
      </c>
      <c r="H30" s="18">
        <f t="shared" si="0"/>
        <v>0.54999999999999993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f>17352.26+16311.98</f>
        <v>33664.239999999998</v>
      </c>
      <c r="E31" s="41" t="s">
        <v>43</v>
      </c>
      <c r="F31" s="41"/>
      <c r="G31" s="15" t="s">
        <v>40</v>
      </c>
      <c r="H31" s="18">
        <f t="shared" si="0"/>
        <v>0.98519871232074907</v>
      </c>
    </row>
    <row r="32" spans="1:8" x14ac:dyDescent="0.25">
      <c r="A32" s="12" t="s">
        <v>51</v>
      </c>
      <c r="B32" s="47" t="s">
        <v>47</v>
      </c>
      <c r="C32" s="47"/>
      <c r="D32" s="13">
        <v>78774.2</v>
      </c>
      <c r="E32" s="48" t="s">
        <v>39</v>
      </c>
      <c r="F32" s="48"/>
      <c r="G32" s="15" t="s">
        <v>40</v>
      </c>
      <c r="H32" s="18">
        <f t="shared" si="0"/>
        <v>2.305361428153351</v>
      </c>
    </row>
    <row r="33" spans="1:8" ht="30" customHeight="1" x14ac:dyDescent="0.25">
      <c r="A33" s="16" t="s">
        <v>53</v>
      </c>
      <c r="B33" s="40" t="s">
        <v>49</v>
      </c>
      <c r="C33" s="40"/>
      <c r="D33" s="17">
        <v>1212.1300000000001</v>
      </c>
      <c r="E33" s="41" t="s">
        <v>50</v>
      </c>
      <c r="F33" s="41"/>
      <c r="G33" s="8" t="s">
        <v>40</v>
      </c>
      <c r="H33" s="18">
        <f t="shared" si="0"/>
        <v>3.547351477904595E-2</v>
      </c>
    </row>
    <row r="34" spans="1:8" ht="29.25" customHeight="1" x14ac:dyDescent="0.25">
      <c r="A34" s="16" t="s">
        <v>55</v>
      </c>
      <c r="B34" s="40" t="s">
        <v>52</v>
      </c>
      <c r="C34" s="40"/>
      <c r="D34" s="17">
        <v>4500</v>
      </c>
      <c r="E34" s="41" t="s">
        <v>50</v>
      </c>
      <c r="F34" s="41"/>
      <c r="G34" s="8" t="s">
        <v>40</v>
      </c>
      <c r="H34" s="18">
        <f t="shared" si="0"/>
        <v>0.13169446883230904</v>
      </c>
    </row>
    <row r="35" spans="1:8" x14ac:dyDescent="0.25">
      <c r="A35" s="12" t="s">
        <v>57</v>
      </c>
      <c r="B35" s="47" t="s">
        <v>54</v>
      </c>
      <c r="C35" s="47"/>
      <c r="D35" s="13">
        <v>1113.48</v>
      </c>
      <c r="E35" s="48" t="s">
        <v>39</v>
      </c>
      <c r="F35" s="48"/>
      <c r="G35" s="15" t="s">
        <v>40</v>
      </c>
      <c r="H35" s="18">
        <f t="shared" si="0"/>
        <v>3.2586479367866551E-2</v>
      </c>
    </row>
    <row r="36" spans="1:8" ht="59.25" customHeight="1" x14ac:dyDescent="0.25">
      <c r="A36" s="16" t="s">
        <v>59</v>
      </c>
      <c r="B36" s="49" t="s">
        <v>151</v>
      </c>
      <c r="C36" s="50"/>
      <c r="D36" s="17">
        <f>26057.63+299.11+498.52</f>
        <v>26855.260000000002</v>
      </c>
      <c r="E36" s="41" t="s">
        <v>56</v>
      </c>
      <c r="F36" s="41"/>
      <c r="G36" s="8" t="s">
        <v>40</v>
      </c>
      <c r="H36" s="18">
        <f t="shared" si="0"/>
        <v>0.7859309335674568</v>
      </c>
    </row>
    <row r="37" spans="1:8" ht="29.25" customHeight="1" x14ac:dyDescent="0.25">
      <c r="A37" s="16" t="s">
        <v>60</v>
      </c>
      <c r="B37" s="40" t="s">
        <v>58</v>
      </c>
      <c r="C37" s="40"/>
      <c r="D37" s="17">
        <v>10800</v>
      </c>
      <c r="E37" s="41" t="s">
        <v>39</v>
      </c>
      <c r="F37" s="41"/>
      <c r="G37" s="8" t="s">
        <v>40</v>
      </c>
      <c r="H37" s="18">
        <f t="shared" si="0"/>
        <v>0.3160667251975417</v>
      </c>
    </row>
    <row r="38" spans="1:8" ht="42.75" customHeight="1" x14ac:dyDescent="0.25">
      <c r="A38" s="16" t="s">
        <v>62</v>
      </c>
      <c r="B38" s="40" t="s">
        <v>143</v>
      </c>
      <c r="C38" s="40"/>
      <c r="D38" s="17">
        <v>8462.4699999999993</v>
      </c>
      <c r="E38" s="41" t="s">
        <v>39</v>
      </c>
      <c r="F38" s="41"/>
      <c r="G38" s="8" t="s">
        <v>40</v>
      </c>
      <c r="H38" s="18">
        <f t="shared" si="0"/>
        <v>0.24765788703541117</v>
      </c>
    </row>
    <row r="39" spans="1:8" x14ac:dyDescent="0.25">
      <c r="A39" s="12" t="s">
        <v>64</v>
      </c>
      <c r="B39" s="47" t="s">
        <v>61</v>
      </c>
      <c r="C39" s="47"/>
      <c r="D39" s="13">
        <v>115.03</v>
      </c>
      <c r="E39" s="48"/>
      <c r="F39" s="48"/>
      <c r="G39" s="15" t="s">
        <v>40</v>
      </c>
      <c r="H39" s="18">
        <f t="shared" si="0"/>
        <v>3.3664032777290021E-3</v>
      </c>
    </row>
    <row r="40" spans="1:8" x14ac:dyDescent="0.25">
      <c r="A40" s="12" t="s">
        <v>118</v>
      </c>
      <c r="B40" s="47" t="s">
        <v>142</v>
      </c>
      <c r="C40" s="47"/>
      <c r="D40" s="13">
        <v>12324.99</v>
      </c>
      <c r="E40" s="48"/>
      <c r="F40" s="48"/>
      <c r="G40" s="15" t="s">
        <v>40</v>
      </c>
      <c r="H40" s="18">
        <f t="shared" si="0"/>
        <v>0.36069622475856011</v>
      </c>
    </row>
    <row r="41" spans="1:8" x14ac:dyDescent="0.25">
      <c r="A41" s="12" t="s">
        <v>119</v>
      </c>
      <c r="B41" s="47" t="s">
        <v>144</v>
      </c>
      <c r="C41" s="47"/>
      <c r="D41" s="13">
        <v>5990.21</v>
      </c>
      <c r="E41" s="48"/>
      <c r="F41" s="48"/>
      <c r="G41" s="15" t="s">
        <v>40</v>
      </c>
      <c r="H41" s="18">
        <f t="shared" si="0"/>
        <v>0.17530611647644131</v>
      </c>
    </row>
    <row r="42" spans="1:8" x14ac:dyDescent="0.25">
      <c r="A42" s="12" t="s">
        <v>146</v>
      </c>
      <c r="B42" s="47" t="s">
        <v>145</v>
      </c>
      <c r="C42" s="47"/>
      <c r="D42" s="13">
        <v>10000</v>
      </c>
      <c r="E42" s="48"/>
      <c r="F42" s="48"/>
      <c r="G42" s="15" t="s">
        <v>40</v>
      </c>
      <c r="H42" s="18">
        <f t="shared" si="0"/>
        <v>0.29265437518290899</v>
      </c>
    </row>
    <row r="43" spans="1:8" x14ac:dyDescent="0.25">
      <c r="A43" s="45" t="s">
        <v>67</v>
      </c>
      <c r="B43" s="45"/>
      <c r="C43" s="45"/>
      <c r="D43" s="45"/>
      <c r="E43" s="45"/>
      <c r="F43" s="45"/>
      <c r="G43" s="45"/>
      <c r="H43" s="45"/>
    </row>
    <row r="44" spans="1:8" x14ac:dyDescent="0.25">
      <c r="A44" s="12" t="s">
        <v>70</v>
      </c>
      <c r="B44" s="42" t="s">
        <v>68</v>
      </c>
      <c r="C44" s="43"/>
      <c r="D44" s="43"/>
      <c r="E44" s="43"/>
      <c r="F44" s="44"/>
      <c r="G44" s="15" t="s">
        <v>69</v>
      </c>
      <c r="H44" s="6">
        <f>D44/2734.06</f>
        <v>0</v>
      </c>
    </row>
    <row r="45" spans="1:8" x14ac:dyDescent="0.25">
      <c r="A45" s="12" t="s">
        <v>71</v>
      </c>
      <c r="B45" s="42" t="s">
        <v>72</v>
      </c>
      <c r="C45" s="43"/>
      <c r="D45" s="43"/>
      <c r="E45" s="43"/>
      <c r="F45" s="44"/>
      <c r="G45" s="15" t="s">
        <v>69</v>
      </c>
      <c r="H45" s="6">
        <f>D45/2734.06</f>
        <v>0</v>
      </c>
    </row>
    <row r="46" spans="1:8" x14ac:dyDescent="0.25">
      <c r="A46" s="12" t="s">
        <v>73</v>
      </c>
      <c r="B46" s="42" t="s">
        <v>74</v>
      </c>
      <c r="C46" s="43"/>
      <c r="D46" s="43"/>
      <c r="E46" s="43"/>
      <c r="F46" s="44"/>
      <c r="G46" s="15" t="s">
        <v>69</v>
      </c>
      <c r="H46" s="6">
        <f>D46/2734.06</f>
        <v>0</v>
      </c>
    </row>
    <row r="47" spans="1:8" x14ac:dyDescent="0.25">
      <c r="A47" s="12" t="s">
        <v>75</v>
      </c>
      <c r="B47" s="42" t="s">
        <v>76</v>
      </c>
      <c r="C47" s="43"/>
      <c r="D47" s="43"/>
      <c r="E47" s="43"/>
      <c r="F47" s="44"/>
      <c r="G47" s="15" t="s">
        <v>9</v>
      </c>
      <c r="H47" s="6">
        <f>D47/2734.06</f>
        <v>0</v>
      </c>
    </row>
    <row r="48" spans="1:8" x14ac:dyDescent="0.25">
      <c r="A48" s="45" t="s">
        <v>77</v>
      </c>
      <c r="B48" s="45"/>
      <c r="C48" s="45"/>
      <c r="D48" s="45"/>
      <c r="E48" s="45"/>
      <c r="F48" s="45"/>
      <c r="G48" s="45"/>
      <c r="H48" s="45"/>
    </row>
    <row r="49" spans="1:8" x14ac:dyDescent="0.25">
      <c r="A49" s="12" t="s">
        <v>78</v>
      </c>
      <c r="B49" s="42" t="s">
        <v>8</v>
      </c>
      <c r="C49" s="43"/>
      <c r="D49" s="43"/>
      <c r="E49" s="43"/>
      <c r="F49" s="44"/>
      <c r="G49" s="15" t="s">
        <v>9</v>
      </c>
      <c r="H49" s="6">
        <v>29719.99</v>
      </c>
    </row>
    <row r="50" spans="1:8" x14ac:dyDescent="0.25">
      <c r="A50" s="12" t="s">
        <v>79</v>
      </c>
      <c r="B50" s="42" t="s">
        <v>10</v>
      </c>
      <c r="C50" s="43"/>
      <c r="D50" s="43"/>
      <c r="E50" s="43"/>
      <c r="F50" s="44"/>
      <c r="G50" s="15" t="s">
        <v>9</v>
      </c>
      <c r="H50" s="6">
        <v>58648.15</v>
      </c>
    </row>
    <row r="51" spans="1:8" x14ac:dyDescent="0.25">
      <c r="A51" s="12" t="s">
        <v>80</v>
      </c>
      <c r="B51" s="42" t="s">
        <v>11</v>
      </c>
      <c r="C51" s="43"/>
      <c r="D51" s="43"/>
      <c r="E51" s="43"/>
      <c r="F51" s="44"/>
      <c r="G51" s="15" t="s">
        <v>9</v>
      </c>
      <c r="H51" s="6">
        <v>88368.14</v>
      </c>
    </row>
    <row r="52" spans="1:8" x14ac:dyDescent="0.25">
      <c r="A52" s="12" t="s">
        <v>81</v>
      </c>
      <c r="B52" s="42" t="s">
        <v>23</v>
      </c>
      <c r="C52" s="43"/>
      <c r="D52" s="43"/>
      <c r="E52" s="43"/>
      <c r="F52" s="44"/>
      <c r="G52" s="15" t="s">
        <v>9</v>
      </c>
      <c r="H52" s="6">
        <v>34435.61</v>
      </c>
    </row>
    <row r="53" spans="1:8" x14ac:dyDescent="0.25">
      <c r="A53" s="12" t="s">
        <v>82</v>
      </c>
      <c r="B53" s="42" t="s">
        <v>24</v>
      </c>
      <c r="C53" s="43"/>
      <c r="D53" s="43"/>
      <c r="E53" s="43"/>
      <c r="F53" s="44"/>
      <c r="G53" s="15" t="s">
        <v>9</v>
      </c>
      <c r="H53" s="6">
        <v>-10011.629999999999</v>
      </c>
    </row>
    <row r="54" spans="1:8" x14ac:dyDescent="0.25">
      <c r="A54" s="12" t="s">
        <v>83</v>
      </c>
      <c r="B54" s="42" t="s">
        <v>25</v>
      </c>
      <c r="C54" s="43"/>
      <c r="D54" s="43"/>
      <c r="E54" s="43"/>
      <c r="F54" s="44"/>
      <c r="G54" s="15" t="s">
        <v>9</v>
      </c>
      <c r="H54" s="6">
        <v>24423.98</v>
      </c>
    </row>
    <row r="55" spans="1:8" x14ac:dyDescent="0.25">
      <c r="A55" s="45" t="s">
        <v>84</v>
      </c>
      <c r="B55" s="45"/>
      <c r="C55" s="45"/>
      <c r="D55" s="45"/>
      <c r="E55" s="45"/>
      <c r="F55" s="45"/>
      <c r="G55" s="45"/>
      <c r="H55" s="45"/>
    </row>
    <row r="56" spans="1:8" ht="33.75" customHeight="1" x14ac:dyDescent="0.25">
      <c r="A56" s="11">
        <v>32</v>
      </c>
      <c r="B56" s="46" t="s">
        <v>85</v>
      </c>
      <c r="C56" s="46"/>
      <c r="D56" s="11" t="s">
        <v>32</v>
      </c>
      <c r="E56" s="11" t="s">
        <v>86</v>
      </c>
      <c r="F56" s="11" t="s">
        <v>87</v>
      </c>
      <c r="G56" s="11" t="s">
        <v>88</v>
      </c>
      <c r="H56" s="11" t="s">
        <v>89</v>
      </c>
    </row>
    <row r="57" spans="1:8" x14ac:dyDescent="0.25">
      <c r="A57" s="14">
        <v>33</v>
      </c>
      <c r="B57" s="47" t="s">
        <v>32</v>
      </c>
      <c r="C57" s="47"/>
      <c r="D57" s="14" t="s">
        <v>90</v>
      </c>
      <c r="E57" s="14" t="s">
        <v>91</v>
      </c>
      <c r="F57" s="14" t="s">
        <v>92</v>
      </c>
      <c r="G57" s="14" t="s">
        <v>92</v>
      </c>
      <c r="H57" s="14" t="s">
        <v>92</v>
      </c>
    </row>
    <row r="58" spans="1:8" x14ac:dyDescent="0.25">
      <c r="A58" s="14">
        <v>34</v>
      </c>
      <c r="B58" s="47" t="s">
        <v>94</v>
      </c>
      <c r="C58" s="47"/>
      <c r="D58" s="14" t="s">
        <v>93</v>
      </c>
      <c r="E58" s="14" t="s">
        <v>90</v>
      </c>
      <c r="F58" s="14" t="s">
        <v>90</v>
      </c>
      <c r="G58" s="13">
        <v>5924.79</v>
      </c>
      <c r="H58" s="13">
        <v>8468.9699999999993</v>
      </c>
    </row>
    <row r="59" spans="1:8" x14ac:dyDescent="0.25">
      <c r="A59" s="14">
        <v>35</v>
      </c>
      <c r="B59" s="47" t="s">
        <v>95</v>
      </c>
      <c r="C59" s="47"/>
      <c r="D59" s="14" t="s">
        <v>9</v>
      </c>
      <c r="E59" s="14" t="s">
        <v>90</v>
      </c>
      <c r="F59" s="14" t="s">
        <v>90</v>
      </c>
      <c r="G59" s="13">
        <v>52630.26</v>
      </c>
      <c r="H59" s="13">
        <v>83081.17</v>
      </c>
    </row>
    <row r="60" spans="1:8" x14ac:dyDescent="0.25">
      <c r="A60" s="14">
        <v>36</v>
      </c>
      <c r="B60" s="47" t="s">
        <v>96</v>
      </c>
      <c r="C60" s="47"/>
      <c r="D60" s="14" t="s">
        <v>9</v>
      </c>
      <c r="E60" s="14" t="s">
        <v>90</v>
      </c>
      <c r="F60" s="14" t="s">
        <v>90</v>
      </c>
      <c r="G60" s="13">
        <v>80240.350000000006</v>
      </c>
      <c r="H60" s="13">
        <v>88231.28</v>
      </c>
    </row>
    <row r="61" spans="1:8" x14ac:dyDescent="0.25">
      <c r="A61" s="14">
        <v>37</v>
      </c>
      <c r="B61" s="47" t="s">
        <v>97</v>
      </c>
      <c r="C61" s="47"/>
      <c r="D61" s="14" t="s">
        <v>9</v>
      </c>
      <c r="E61" s="14" t="s">
        <v>90</v>
      </c>
      <c r="F61" s="14" t="s">
        <v>90</v>
      </c>
      <c r="G61" s="13">
        <v>-27610.09</v>
      </c>
      <c r="H61" s="13">
        <v>-5150.1099999999997</v>
      </c>
    </row>
    <row r="62" spans="1:8" ht="48" customHeight="1" x14ac:dyDescent="0.25">
      <c r="A62" s="19">
        <v>38</v>
      </c>
      <c r="B62" s="46" t="s">
        <v>98</v>
      </c>
      <c r="C62" s="46"/>
      <c r="D62" s="19" t="s">
        <v>9</v>
      </c>
      <c r="E62" s="19" t="s">
        <v>90</v>
      </c>
      <c r="F62" s="19" t="s">
        <v>90</v>
      </c>
      <c r="G62" s="17">
        <v>40208.699999999997</v>
      </c>
      <c r="H62" s="17">
        <v>48427.9</v>
      </c>
    </row>
    <row r="63" spans="1:8" ht="48" customHeight="1" x14ac:dyDescent="0.25">
      <c r="A63" s="19">
        <v>39</v>
      </c>
      <c r="B63" s="46" t="s">
        <v>99</v>
      </c>
      <c r="C63" s="46"/>
      <c r="D63" s="19" t="s">
        <v>9</v>
      </c>
      <c r="E63" s="19" t="s">
        <v>90</v>
      </c>
      <c r="F63" s="19" t="s">
        <v>90</v>
      </c>
      <c r="G63" s="17">
        <v>80240.350000000006</v>
      </c>
      <c r="H63" s="17">
        <v>88231.28</v>
      </c>
    </row>
    <row r="64" spans="1:8" ht="48" customHeight="1" x14ac:dyDescent="0.25">
      <c r="A64" s="19">
        <v>40</v>
      </c>
      <c r="B64" s="46" t="s">
        <v>100</v>
      </c>
      <c r="C64" s="46"/>
      <c r="D64" s="19" t="s">
        <v>9</v>
      </c>
      <c r="E64" s="19" t="s">
        <v>90</v>
      </c>
      <c r="F64" s="19" t="s">
        <v>90</v>
      </c>
      <c r="G64" s="17">
        <v>-40031.65</v>
      </c>
      <c r="H64" s="17">
        <v>-39803.379999999997</v>
      </c>
    </row>
    <row r="65" spans="1:8" ht="48" customHeight="1" x14ac:dyDescent="0.25">
      <c r="A65" s="19">
        <v>41</v>
      </c>
      <c r="B65" s="46" t="s">
        <v>101</v>
      </c>
      <c r="C65" s="46"/>
      <c r="D65" s="19" t="s">
        <v>9</v>
      </c>
      <c r="E65" s="19" t="s">
        <v>90</v>
      </c>
      <c r="F65" s="19" t="s">
        <v>90</v>
      </c>
      <c r="G65" s="17">
        <v>0</v>
      </c>
      <c r="H65" s="17">
        <v>0</v>
      </c>
    </row>
    <row r="66" spans="1:8" x14ac:dyDescent="0.25">
      <c r="A66" s="45" t="s">
        <v>102</v>
      </c>
      <c r="B66" s="45"/>
      <c r="C66" s="45"/>
      <c r="D66" s="45"/>
      <c r="E66" s="45"/>
      <c r="F66" s="45"/>
      <c r="G66" s="45"/>
      <c r="H66" s="45"/>
    </row>
    <row r="67" spans="1:8" x14ac:dyDescent="0.25">
      <c r="A67" s="12" t="s">
        <v>103</v>
      </c>
      <c r="B67" s="42" t="s">
        <v>68</v>
      </c>
      <c r="C67" s="43"/>
      <c r="D67" s="43"/>
      <c r="E67" s="43"/>
      <c r="F67" s="44"/>
      <c r="G67" s="15" t="s">
        <v>69</v>
      </c>
      <c r="H67" s="6">
        <f>D67/2734.06</f>
        <v>0</v>
      </c>
    </row>
    <row r="68" spans="1:8" x14ac:dyDescent="0.25">
      <c r="A68" s="12" t="s">
        <v>104</v>
      </c>
      <c r="B68" s="42" t="s">
        <v>72</v>
      </c>
      <c r="C68" s="43"/>
      <c r="D68" s="43"/>
      <c r="E68" s="43"/>
      <c r="F68" s="44"/>
      <c r="G68" s="15" t="s">
        <v>69</v>
      </c>
      <c r="H68" s="6">
        <f>D68/2734.06</f>
        <v>0</v>
      </c>
    </row>
    <row r="69" spans="1:8" x14ac:dyDescent="0.25">
      <c r="A69" s="12" t="s">
        <v>105</v>
      </c>
      <c r="B69" s="42" t="s">
        <v>74</v>
      </c>
      <c r="C69" s="43"/>
      <c r="D69" s="43"/>
      <c r="E69" s="43"/>
      <c r="F69" s="44"/>
      <c r="G69" s="15" t="s">
        <v>69</v>
      </c>
      <c r="H69" s="6">
        <f>D69/2734.06</f>
        <v>0</v>
      </c>
    </row>
    <row r="70" spans="1:8" x14ac:dyDescent="0.25">
      <c r="A70" s="12" t="s">
        <v>106</v>
      </c>
      <c r="B70" s="42" t="s">
        <v>76</v>
      </c>
      <c r="C70" s="43"/>
      <c r="D70" s="43"/>
      <c r="E70" s="43"/>
      <c r="F70" s="44"/>
      <c r="G70" s="15" t="s">
        <v>9</v>
      </c>
      <c r="H70" s="6">
        <f>D70/2734.06</f>
        <v>0</v>
      </c>
    </row>
    <row r="71" spans="1:8" x14ac:dyDescent="0.25">
      <c r="A71" s="45" t="s">
        <v>107</v>
      </c>
      <c r="B71" s="45"/>
      <c r="C71" s="45"/>
      <c r="D71" s="45"/>
      <c r="E71" s="45"/>
      <c r="F71" s="45"/>
      <c r="G71" s="45"/>
      <c r="H71" s="45"/>
    </row>
    <row r="72" spans="1:8" x14ac:dyDescent="0.25">
      <c r="A72" s="12" t="s">
        <v>108</v>
      </c>
      <c r="B72" s="42" t="s">
        <v>111</v>
      </c>
      <c r="C72" s="43"/>
      <c r="D72" s="43"/>
      <c r="E72" s="43"/>
      <c r="F72" s="44"/>
      <c r="G72" s="15" t="s">
        <v>69</v>
      </c>
      <c r="H72" s="6">
        <f>D72/2734.06</f>
        <v>0</v>
      </c>
    </row>
    <row r="73" spans="1:8" x14ac:dyDescent="0.25">
      <c r="A73" s="12" t="s">
        <v>109</v>
      </c>
      <c r="B73" s="42" t="s">
        <v>112</v>
      </c>
      <c r="C73" s="43"/>
      <c r="D73" s="43"/>
      <c r="E73" s="43"/>
      <c r="F73" s="44"/>
      <c r="G73" s="15" t="s">
        <v>69</v>
      </c>
      <c r="H73" s="6">
        <f>D73/2734.06</f>
        <v>0</v>
      </c>
    </row>
    <row r="74" spans="1:8" x14ac:dyDescent="0.25">
      <c r="A74" s="12" t="s">
        <v>110</v>
      </c>
      <c r="B74" s="42" t="s">
        <v>113</v>
      </c>
      <c r="C74" s="43"/>
      <c r="D74" s="43"/>
      <c r="E74" s="43"/>
      <c r="F74" s="44"/>
      <c r="G74" s="15" t="s">
        <v>9</v>
      </c>
      <c r="H74" s="6">
        <f>D74/2734.06</f>
        <v>0</v>
      </c>
    </row>
    <row r="76" spans="1:8" ht="58.5" customHeight="1" x14ac:dyDescent="0.25">
      <c r="A76" s="39" t="s">
        <v>114</v>
      </c>
      <c r="B76" s="39"/>
      <c r="C76" s="39"/>
      <c r="D76" s="39"/>
      <c r="E76" s="39"/>
      <c r="F76" s="39"/>
      <c r="G76" s="39"/>
      <c r="H76" s="39"/>
    </row>
  </sheetData>
  <mergeCells count="91">
    <mergeCell ref="A71:H71"/>
    <mergeCell ref="B72:F72"/>
    <mergeCell ref="B73:F73"/>
    <mergeCell ref="B74:F74"/>
    <mergeCell ref="A76:H76"/>
    <mergeCell ref="B58:C58"/>
    <mergeCell ref="B47:F47"/>
    <mergeCell ref="A48:H48"/>
    <mergeCell ref="B49:F49"/>
    <mergeCell ref="B50:F50"/>
    <mergeCell ref="B51:F51"/>
    <mergeCell ref="B53:F53"/>
    <mergeCell ref="B54:F54"/>
    <mergeCell ref="A55:H55"/>
    <mergeCell ref="B56:C56"/>
    <mergeCell ref="B57:C57"/>
    <mergeCell ref="B52:F52"/>
    <mergeCell ref="B68:F68"/>
    <mergeCell ref="B69:F69"/>
    <mergeCell ref="B70:F70"/>
    <mergeCell ref="B59:C59"/>
    <mergeCell ref="B60:C60"/>
    <mergeCell ref="B61:C61"/>
    <mergeCell ref="B62:C62"/>
    <mergeCell ref="B63:C63"/>
    <mergeCell ref="B64:C64"/>
    <mergeCell ref="B65:C65"/>
    <mergeCell ref="A66:H66"/>
    <mergeCell ref="B67:F67"/>
    <mergeCell ref="B46:F46"/>
    <mergeCell ref="B42:C42"/>
    <mergeCell ref="E42:F42"/>
    <mergeCell ref="B38:C38"/>
    <mergeCell ref="E38:F38"/>
    <mergeCell ref="B39:C39"/>
    <mergeCell ref="E39:F39"/>
    <mergeCell ref="B40:C40"/>
    <mergeCell ref="E40:F40"/>
    <mergeCell ref="B41:C41"/>
    <mergeCell ref="E41:F41"/>
    <mergeCell ref="A43:H43"/>
    <mergeCell ref="B44:F44"/>
    <mergeCell ref="B45:F45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76"/>
  <sheetViews>
    <sheetView topLeftCell="A22" workbookViewId="0">
      <selection activeCell="H28" sqref="H28:H42"/>
    </sheetView>
  </sheetViews>
  <sheetFormatPr defaultRowHeight="15" x14ac:dyDescent="0.25"/>
  <cols>
    <col min="1" max="1" width="8" customWidth="1"/>
    <col min="2" max="2" width="20.5703125" customWidth="1"/>
    <col min="3" max="4" width="16.28515625" customWidth="1"/>
    <col min="5" max="5" width="16.7109375" customWidth="1"/>
    <col min="6" max="7" width="15.85546875" customWidth="1"/>
    <col min="8" max="8" width="15.5703125" customWidth="1"/>
  </cols>
  <sheetData>
    <row r="1" spans="1:8" x14ac:dyDescent="0.25">
      <c r="A1" s="54" t="s">
        <v>30</v>
      </c>
      <c r="B1" s="54"/>
      <c r="D1" s="7" t="s">
        <v>147</v>
      </c>
      <c r="F1" t="s">
        <v>129</v>
      </c>
      <c r="G1">
        <v>2037.97</v>
      </c>
    </row>
    <row r="3" spans="1:8" x14ac:dyDescent="0.25">
      <c r="A3" s="4" t="s">
        <v>0</v>
      </c>
      <c r="B3" s="55" t="s">
        <v>1</v>
      </c>
      <c r="C3" s="56"/>
      <c r="D3" s="56"/>
      <c r="E3" s="56"/>
      <c r="F3" s="57"/>
      <c r="G3" s="4" t="s">
        <v>2</v>
      </c>
      <c r="H3" s="4" t="s">
        <v>3</v>
      </c>
    </row>
    <row r="4" spans="1:8" x14ac:dyDescent="0.25">
      <c r="A4" s="14">
        <v>1</v>
      </c>
      <c r="B4" s="47" t="s">
        <v>4</v>
      </c>
      <c r="C4" s="47"/>
      <c r="D4" s="47"/>
      <c r="E4" s="47"/>
      <c r="F4" s="47"/>
      <c r="G4" s="47"/>
      <c r="H4" s="3">
        <v>42453</v>
      </c>
    </row>
    <row r="5" spans="1:8" x14ac:dyDescent="0.25">
      <c r="A5" s="14">
        <v>2</v>
      </c>
      <c r="B5" s="47" t="s">
        <v>5</v>
      </c>
      <c r="C5" s="47"/>
      <c r="D5" s="47"/>
      <c r="E5" s="47"/>
      <c r="F5" s="47"/>
      <c r="G5" s="47"/>
      <c r="H5" s="3">
        <v>42005</v>
      </c>
    </row>
    <row r="6" spans="1:8" x14ac:dyDescent="0.25">
      <c r="A6" s="14">
        <v>3</v>
      </c>
      <c r="B6" s="47" t="s">
        <v>6</v>
      </c>
      <c r="C6" s="47"/>
      <c r="D6" s="47"/>
      <c r="E6" s="47"/>
      <c r="F6" s="47"/>
      <c r="G6" s="47"/>
      <c r="H6" s="3">
        <v>42369</v>
      </c>
    </row>
    <row r="7" spans="1:8" x14ac:dyDescent="0.25">
      <c r="A7" s="45" t="s">
        <v>7</v>
      </c>
      <c r="B7" s="45"/>
      <c r="C7" s="45"/>
      <c r="D7" s="45"/>
      <c r="E7" s="45"/>
      <c r="F7" s="45"/>
      <c r="G7" s="45"/>
      <c r="H7" s="45"/>
    </row>
    <row r="8" spans="1:8" x14ac:dyDescent="0.25">
      <c r="A8" s="14">
        <v>4</v>
      </c>
      <c r="B8" s="47" t="s">
        <v>8</v>
      </c>
      <c r="C8" s="47"/>
      <c r="D8" s="47"/>
      <c r="E8" s="47"/>
      <c r="F8" s="47"/>
      <c r="G8" s="14" t="s">
        <v>9</v>
      </c>
      <c r="H8" s="5">
        <v>3203.65</v>
      </c>
    </row>
    <row r="9" spans="1:8" x14ac:dyDescent="0.25">
      <c r="A9" s="14">
        <v>5</v>
      </c>
      <c r="B9" s="47" t="s">
        <v>10</v>
      </c>
      <c r="C9" s="47"/>
      <c r="D9" s="47"/>
      <c r="E9" s="47"/>
      <c r="F9" s="47"/>
      <c r="G9" s="14" t="s">
        <v>9</v>
      </c>
      <c r="H9" s="5">
        <v>108449.2</v>
      </c>
    </row>
    <row r="10" spans="1:8" x14ac:dyDescent="0.25">
      <c r="A10" s="14">
        <v>6</v>
      </c>
      <c r="B10" s="47" t="s">
        <v>11</v>
      </c>
      <c r="C10" s="47"/>
      <c r="D10" s="47"/>
      <c r="E10" s="47"/>
      <c r="F10" s="47"/>
      <c r="G10" s="14" t="s">
        <v>9</v>
      </c>
      <c r="H10" s="5">
        <v>111652.85</v>
      </c>
    </row>
    <row r="11" spans="1:8" x14ac:dyDescent="0.25">
      <c r="A11" s="14">
        <v>7</v>
      </c>
      <c r="B11" s="47" t="s">
        <v>12</v>
      </c>
      <c r="C11" s="47"/>
      <c r="D11" s="47"/>
      <c r="E11" s="47"/>
      <c r="F11" s="47"/>
      <c r="G11" s="14" t="s">
        <v>9</v>
      </c>
      <c r="H11" s="6">
        <v>494199.67</v>
      </c>
    </row>
    <row r="12" spans="1:8" x14ac:dyDescent="0.25">
      <c r="A12" s="14">
        <v>8</v>
      </c>
      <c r="B12" s="52" t="s">
        <v>13</v>
      </c>
      <c r="C12" s="52"/>
      <c r="D12" s="52"/>
      <c r="E12" s="52"/>
      <c r="F12" s="52"/>
      <c r="G12" s="14" t="s">
        <v>9</v>
      </c>
      <c r="H12" s="6">
        <v>466442.51</v>
      </c>
    </row>
    <row r="13" spans="1:8" x14ac:dyDescent="0.25">
      <c r="A13" s="14">
        <v>9</v>
      </c>
      <c r="B13" s="52" t="s">
        <v>14</v>
      </c>
      <c r="C13" s="52"/>
      <c r="D13" s="52"/>
      <c r="E13" s="52"/>
      <c r="F13" s="52"/>
      <c r="G13" s="14" t="s">
        <v>9</v>
      </c>
      <c r="H13" s="6">
        <v>27757.16</v>
      </c>
    </row>
    <row r="14" spans="1:8" x14ac:dyDescent="0.25">
      <c r="A14" s="14">
        <v>10</v>
      </c>
      <c r="B14" s="52" t="s">
        <v>15</v>
      </c>
      <c r="C14" s="52"/>
      <c r="D14" s="52"/>
      <c r="E14" s="52"/>
      <c r="F14" s="52"/>
      <c r="G14" s="14" t="s">
        <v>9</v>
      </c>
      <c r="H14" s="6">
        <v>0</v>
      </c>
    </row>
    <row r="15" spans="1:8" x14ac:dyDescent="0.25">
      <c r="A15" s="14">
        <v>11</v>
      </c>
      <c r="B15" s="52" t="s">
        <v>16</v>
      </c>
      <c r="C15" s="52"/>
      <c r="D15" s="52"/>
      <c r="E15" s="52"/>
      <c r="F15" s="52"/>
      <c r="G15" s="14" t="s">
        <v>9</v>
      </c>
      <c r="H15" s="6">
        <v>478493.42</v>
      </c>
    </row>
    <row r="16" spans="1:8" x14ac:dyDescent="0.25">
      <c r="A16" s="14">
        <v>12</v>
      </c>
      <c r="B16" s="52" t="s">
        <v>17</v>
      </c>
      <c r="C16" s="52"/>
      <c r="D16" s="52"/>
      <c r="E16" s="52"/>
      <c r="F16" s="52"/>
      <c r="G16" s="14" t="s">
        <v>9</v>
      </c>
      <c r="H16" s="6">
        <v>446193.42</v>
      </c>
    </row>
    <row r="17" spans="1:8" x14ac:dyDescent="0.25">
      <c r="A17" s="14">
        <v>13</v>
      </c>
      <c r="B17" s="52" t="s">
        <v>18</v>
      </c>
      <c r="C17" s="52"/>
      <c r="D17" s="52"/>
      <c r="E17" s="52"/>
      <c r="F17" s="52"/>
      <c r="G17" s="14" t="s">
        <v>9</v>
      </c>
      <c r="H17" s="6">
        <v>0</v>
      </c>
    </row>
    <row r="18" spans="1:8" x14ac:dyDescent="0.25">
      <c r="A18" s="14">
        <v>14</v>
      </c>
      <c r="B18" s="52" t="s">
        <v>19</v>
      </c>
      <c r="C18" s="52"/>
      <c r="D18" s="52"/>
      <c r="E18" s="52"/>
      <c r="F18" s="52"/>
      <c r="G18" s="14" t="s">
        <v>9</v>
      </c>
      <c r="H18" s="6">
        <v>0</v>
      </c>
    </row>
    <row r="19" spans="1:8" x14ac:dyDescent="0.25">
      <c r="A19" s="14">
        <v>15</v>
      </c>
      <c r="B19" s="52" t="s">
        <v>20</v>
      </c>
      <c r="C19" s="52"/>
      <c r="D19" s="52"/>
      <c r="E19" s="52"/>
      <c r="F19" s="52"/>
      <c r="G19" s="14" t="s">
        <v>9</v>
      </c>
      <c r="H19" s="6">
        <v>32300</v>
      </c>
    </row>
    <row r="20" spans="1:8" x14ac:dyDescent="0.25">
      <c r="A20" s="14">
        <v>16</v>
      </c>
      <c r="B20" s="52" t="s">
        <v>21</v>
      </c>
      <c r="C20" s="52"/>
      <c r="D20" s="52"/>
      <c r="E20" s="52"/>
      <c r="F20" s="52"/>
      <c r="G20" s="14" t="s">
        <v>9</v>
      </c>
      <c r="H20" s="6">
        <v>0</v>
      </c>
    </row>
    <row r="21" spans="1:8" x14ac:dyDescent="0.25">
      <c r="A21" s="14">
        <v>17</v>
      </c>
      <c r="B21" s="52" t="s">
        <v>22</v>
      </c>
      <c r="C21" s="52"/>
      <c r="D21" s="52"/>
      <c r="E21" s="52"/>
      <c r="F21" s="52"/>
      <c r="G21" s="14" t="s">
        <v>9</v>
      </c>
      <c r="H21" s="6">
        <v>370044.22</v>
      </c>
    </row>
    <row r="22" spans="1:8" x14ac:dyDescent="0.25">
      <c r="A22" s="14">
        <v>18</v>
      </c>
      <c r="B22" s="52" t="s">
        <v>23</v>
      </c>
      <c r="C22" s="52"/>
      <c r="D22" s="52"/>
      <c r="E22" s="52"/>
      <c r="F22" s="52"/>
      <c r="G22" s="14" t="s">
        <v>9</v>
      </c>
      <c r="H22" s="6">
        <v>2754.72</v>
      </c>
    </row>
    <row r="23" spans="1:8" x14ac:dyDescent="0.25">
      <c r="A23" s="14">
        <v>19</v>
      </c>
      <c r="B23" s="52" t="s">
        <v>24</v>
      </c>
      <c r="C23" s="52"/>
      <c r="D23" s="52"/>
      <c r="E23" s="52"/>
      <c r="F23" s="52"/>
      <c r="G23" s="14" t="s">
        <v>9</v>
      </c>
      <c r="H23" s="6">
        <v>124154.98</v>
      </c>
    </row>
    <row r="24" spans="1:8" x14ac:dyDescent="0.25">
      <c r="A24" s="14">
        <v>20</v>
      </c>
      <c r="B24" s="52" t="s">
        <v>25</v>
      </c>
      <c r="C24" s="52"/>
      <c r="D24" s="52"/>
      <c r="E24" s="52"/>
      <c r="F24" s="52"/>
      <c r="G24" s="14" t="s">
        <v>9</v>
      </c>
      <c r="H24" s="6">
        <v>126909.7</v>
      </c>
    </row>
    <row r="25" spans="1:8" ht="28.5" customHeight="1" x14ac:dyDescent="0.25">
      <c r="A25" s="53" t="s">
        <v>26</v>
      </c>
      <c r="B25" s="53"/>
      <c r="C25" s="53"/>
      <c r="D25" s="53"/>
      <c r="E25" s="53"/>
      <c r="F25" s="53"/>
      <c r="G25" s="53"/>
      <c r="H25" s="53"/>
    </row>
    <row r="26" spans="1:8" ht="45" x14ac:dyDescent="0.25">
      <c r="A26" s="8">
        <v>21</v>
      </c>
      <c r="B26" s="41" t="s">
        <v>36</v>
      </c>
      <c r="C26" s="41"/>
      <c r="D26" s="9" t="s">
        <v>35</v>
      </c>
      <c r="E26" s="51" t="s">
        <v>34</v>
      </c>
      <c r="F26" s="51"/>
      <c r="G26" s="10" t="s">
        <v>32</v>
      </c>
      <c r="H26" s="11" t="s">
        <v>33</v>
      </c>
    </row>
    <row r="27" spans="1:8" ht="60.75" customHeight="1" x14ac:dyDescent="0.25">
      <c r="A27" s="16" t="s">
        <v>38</v>
      </c>
      <c r="B27" s="40" t="s">
        <v>116</v>
      </c>
      <c r="C27" s="40"/>
      <c r="D27" s="17">
        <v>170124.88</v>
      </c>
      <c r="E27" s="41" t="s">
        <v>39</v>
      </c>
      <c r="F27" s="41"/>
      <c r="G27" s="8" t="s">
        <v>40</v>
      </c>
      <c r="H27" s="18">
        <f>D27/$G$1/12</f>
        <v>6.9564681194194877</v>
      </c>
    </row>
    <row r="28" spans="1:8" ht="44.25" customHeight="1" x14ac:dyDescent="0.25">
      <c r="A28" s="16" t="s">
        <v>41</v>
      </c>
      <c r="B28" s="40" t="s">
        <v>117</v>
      </c>
      <c r="C28" s="40"/>
      <c r="D28" s="17">
        <v>16764.060000000001</v>
      </c>
      <c r="E28" s="41" t="s">
        <v>39</v>
      </c>
      <c r="F28" s="41"/>
      <c r="G28" s="8" t="s">
        <v>40</v>
      </c>
      <c r="H28" s="18">
        <f t="shared" ref="H28:H42" si="0">D28/$G$1/12</f>
        <v>0.68548850081208268</v>
      </c>
    </row>
    <row r="29" spans="1:8" x14ac:dyDescent="0.25">
      <c r="A29" s="12" t="s">
        <v>42</v>
      </c>
      <c r="B29" s="47" t="s">
        <v>37</v>
      </c>
      <c r="C29" s="47"/>
      <c r="D29" s="13">
        <v>9711.6</v>
      </c>
      <c r="E29" s="48" t="s">
        <v>39</v>
      </c>
      <c r="F29" s="48"/>
      <c r="G29" s="15" t="s">
        <v>40</v>
      </c>
      <c r="H29" s="18">
        <f t="shared" si="0"/>
        <v>0.39711085050319683</v>
      </c>
    </row>
    <row r="30" spans="1:8" ht="30" customHeight="1" x14ac:dyDescent="0.25">
      <c r="A30" s="16" t="s">
        <v>46</v>
      </c>
      <c r="B30" s="58" t="s">
        <v>44</v>
      </c>
      <c r="C30" s="59"/>
      <c r="D30" s="17">
        <v>13450.6</v>
      </c>
      <c r="E30" s="60" t="s">
        <v>39</v>
      </c>
      <c r="F30" s="61"/>
      <c r="G30" s="8" t="s">
        <v>40</v>
      </c>
      <c r="H30" s="18">
        <f t="shared" si="0"/>
        <v>0.54999991821927374</v>
      </c>
    </row>
    <row r="31" spans="1:8" ht="27.75" customHeight="1" x14ac:dyDescent="0.25">
      <c r="A31" s="16" t="s">
        <v>48</v>
      </c>
      <c r="B31" s="40" t="s">
        <v>45</v>
      </c>
      <c r="C31" s="40"/>
      <c r="D31" s="17">
        <f>11395.51+10638.26</f>
        <v>22033.77</v>
      </c>
      <c r="E31" s="41" t="s">
        <v>43</v>
      </c>
      <c r="F31" s="41"/>
      <c r="G31" s="15" t="s">
        <v>40</v>
      </c>
      <c r="H31" s="18">
        <f t="shared" si="0"/>
        <v>0.90096885626383116</v>
      </c>
    </row>
    <row r="32" spans="1:8" x14ac:dyDescent="0.25">
      <c r="A32" s="12" t="s">
        <v>51</v>
      </c>
      <c r="B32" s="47" t="s">
        <v>47</v>
      </c>
      <c r="C32" s="47"/>
      <c r="D32" s="13">
        <v>79200</v>
      </c>
      <c r="E32" s="48" t="s">
        <v>39</v>
      </c>
      <c r="F32" s="48"/>
      <c r="G32" s="15" t="s">
        <v>40</v>
      </c>
      <c r="H32" s="18">
        <f t="shared" si="0"/>
        <v>3.2385167593242294</v>
      </c>
    </row>
    <row r="33" spans="1:8" ht="30" customHeight="1" x14ac:dyDescent="0.25">
      <c r="A33" s="16" t="s">
        <v>53</v>
      </c>
      <c r="B33" s="40" t="s">
        <v>49</v>
      </c>
      <c r="C33" s="40"/>
      <c r="D33" s="17">
        <v>1212.1300000000001</v>
      </c>
      <c r="E33" s="41" t="s">
        <v>50</v>
      </c>
      <c r="F33" s="41"/>
      <c r="G33" s="8" t="s">
        <v>40</v>
      </c>
      <c r="H33" s="18">
        <f t="shared" si="0"/>
        <v>4.9564435852016142E-2</v>
      </c>
    </row>
    <row r="34" spans="1:8" ht="29.25" customHeight="1" x14ac:dyDescent="0.25">
      <c r="A34" s="16" t="s">
        <v>55</v>
      </c>
      <c r="B34" s="40" t="s">
        <v>52</v>
      </c>
      <c r="C34" s="40"/>
      <c r="D34" s="17">
        <v>4500</v>
      </c>
      <c r="E34" s="41" t="s">
        <v>50</v>
      </c>
      <c r="F34" s="41"/>
      <c r="G34" s="8" t="s">
        <v>40</v>
      </c>
      <c r="H34" s="18">
        <f t="shared" si="0"/>
        <v>0.18400663405251305</v>
      </c>
    </row>
    <row r="35" spans="1:8" x14ac:dyDescent="0.25">
      <c r="A35" s="12" t="s">
        <v>57</v>
      </c>
      <c r="B35" s="47" t="s">
        <v>54</v>
      </c>
      <c r="C35" s="47"/>
      <c r="D35" s="13">
        <v>796.93</v>
      </c>
      <c r="E35" s="48" t="s">
        <v>39</v>
      </c>
      <c r="F35" s="48"/>
      <c r="G35" s="15" t="s">
        <v>40</v>
      </c>
      <c r="H35" s="18">
        <f t="shared" si="0"/>
        <v>3.2586757083437605E-2</v>
      </c>
    </row>
    <row r="36" spans="1:8" ht="59.25" customHeight="1" x14ac:dyDescent="0.25">
      <c r="A36" s="16" t="s">
        <v>59</v>
      </c>
      <c r="B36" s="49" t="s">
        <v>149</v>
      </c>
      <c r="C36" s="50"/>
      <c r="D36" s="17">
        <f>18656.29+214.07+356.79</f>
        <v>19227.150000000001</v>
      </c>
      <c r="E36" s="41" t="s">
        <v>56</v>
      </c>
      <c r="F36" s="41"/>
      <c r="G36" s="8" t="s">
        <v>40</v>
      </c>
      <c r="H36" s="18">
        <f t="shared" si="0"/>
        <v>0.78620514531617258</v>
      </c>
    </row>
    <row r="37" spans="1:8" ht="29.25" customHeight="1" x14ac:dyDescent="0.25">
      <c r="A37" s="16" t="s">
        <v>60</v>
      </c>
      <c r="B37" s="40" t="s">
        <v>58</v>
      </c>
      <c r="C37" s="40"/>
      <c r="D37" s="17">
        <v>10000</v>
      </c>
      <c r="E37" s="41" t="s">
        <v>39</v>
      </c>
      <c r="F37" s="41"/>
      <c r="G37" s="8" t="s">
        <v>40</v>
      </c>
      <c r="H37" s="18">
        <f t="shared" si="0"/>
        <v>0.40890363122780676</v>
      </c>
    </row>
    <row r="38" spans="1:8" ht="42.75" customHeight="1" x14ac:dyDescent="0.25">
      <c r="A38" s="16" t="s">
        <v>62</v>
      </c>
      <c r="B38" s="40" t="s">
        <v>143</v>
      </c>
      <c r="C38" s="40"/>
      <c r="D38" s="17">
        <v>6056.63</v>
      </c>
      <c r="E38" s="41" t="s">
        <v>39</v>
      </c>
      <c r="F38" s="41"/>
      <c r="G38" s="8" t="s">
        <v>40</v>
      </c>
      <c r="H38" s="18">
        <f t="shared" si="0"/>
        <v>0.24765780000032711</v>
      </c>
    </row>
    <row r="39" spans="1:8" x14ac:dyDescent="0.25">
      <c r="A39" s="12" t="s">
        <v>64</v>
      </c>
      <c r="B39" s="47" t="s">
        <v>61</v>
      </c>
      <c r="C39" s="47"/>
      <c r="D39" s="13">
        <v>115.04</v>
      </c>
      <c r="E39" s="48"/>
      <c r="F39" s="48"/>
      <c r="G39" s="15" t="s">
        <v>40</v>
      </c>
      <c r="H39" s="18">
        <f t="shared" si="0"/>
        <v>4.7040273736446894E-3</v>
      </c>
    </row>
    <row r="40" spans="1:8" x14ac:dyDescent="0.25">
      <c r="A40" s="12" t="s">
        <v>118</v>
      </c>
      <c r="B40" s="47" t="s">
        <v>150</v>
      </c>
      <c r="C40" s="47"/>
      <c r="D40" s="13">
        <v>3750</v>
      </c>
      <c r="E40" s="48"/>
      <c r="F40" s="48"/>
      <c r="G40" s="15" t="s">
        <v>40</v>
      </c>
      <c r="H40" s="18">
        <f t="shared" si="0"/>
        <v>0.15333886171042752</v>
      </c>
    </row>
    <row r="41" spans="1:8" x14ac:dyDescent="0.25">
      <c r="A41" s="12" t="s">
        <v>119</v>
      </c>
      <c r="B41" s="47" t="s">
        <v>144</v>
      </c>
      <c r="C41" s="47"/>
      <c r="D41" s="13">
        <v>4376.32</v>
      </c>
      <c r="E41" s="48"/>
      <c r="F41" s="48"/>
      <c r="G41" s="15" t="s">
        <v>40</v>
      </c>
      <c r="H41" s="18">
        <f t="shared" si="0"/>
        <v>0.1789493139414875</v>
      </c>
    </row>
    <row r="42" spans="1:8" x14ac:dyDescent="0.25">
      <c r="A42" s="12" t="s">
        <v>146</v>
      </c>
      <c r="B42" s="47" t="s">
        <v>145</v>
      </c>
      <c r="C42" s="47"/>
      <c r="D42" s="13">
        <v>10000</v>
      </c>
      <c r="E42" s="48"/>
      <c r="F42" s="48"/>
      <c r="G42" s="15" t="s">
        <v>40</v>
      </c>
      <c r="H42" s="18">
        <f t="shared" si="0"/>
        <v>0.40890363122780676</v>
      </c>
    </row>
    <row r="43" spans="1:8" x14ac:dyDescent="0.25">
      <c r="A43" s="45" t="s">
        <v>67</v>
      </c>
      <c r="B43" s="45"/>
      <c r="C43" s="45"/>
      <c r="D43" s="45"/>
      <c r="E43" s="45"/>
      <c r="F43" s="45"/>
      <c r="G43" s="45"/>
      <c r="H43" s="45"/>
    </row>
    <row r="44" spans="1:8" x14ac:dyDescent="0.25">
      <c r="A44" s="12" t="s">
        <v>70</v>
      </c>
      <c r="B44" s="42" t="s">
        <v>68</v>
      </c>
      <c r="C44" s="43"/>
      <c r="D44" s="43"/>
      <c r="E44" s="43"/>
      <c r="F44" s="44"/>
      <c r="G44" s="15" t="s">
        <v>69</v>
      </c>
      <c r="H44" s="6">
        <f>D44/2734.06</f>
        <v>0</v>
      </c>
    </row>
    <row r="45" spans="1:8" x14ac:dyDescent="0.25">
      <c r="A45" s="12" t="s">
        <v>71</v>
      </c>
      <c r="B45" s="42" t="s">
        <v>72</v>
      </c>
      <c r="C45" s="43"/>
      <c r="D45" s="43"/>
      <c r="E45" s="43"/>
      <c r="F45" s="44"/>
      <c r="G45" s="15" t="s">
        <v>69</v>
      </c>
      <c r="H45" s="6">
        <f>D45/2734.06</f>
        <v>0</v>
      </c>
    </row>
    <row r="46" spans="1:8" x14ac:dyDescent="0.25">
      <c r="A46" s="12" t="s">
        <v>73</v>
      </c>
      <c r="B46" s="42" t="s">
        <v>74</v>
      </c>
      <c r="C46" s="43"/>
      <c r="D46" s="43"/>
      <c r="E46" s="43"/>
      <c r="F46" s="44"/>
      <c r="G46" s="15" t="s">
        <v>69</v>
      </c>
      <c r="H46" s="6">
        <f>D46/2734.06</f>
        <v>0</v>
      </c>
    </row>
    <row r="47" spans="1:8" x14ac:dyDescent="0.25">
      <c r="A47" s="12" t="s">
        <v>75</v>
      </c>
      <c r="B47" s="42" t="s">
        <v>76</v>
      </c>
      <c r="C47" s="43"/>
      <c r="D47" s="43"/>
      <c r="E47" s="43"/>
      <c r="F47" s="44"/>
      <c r="G47" s="15" t="s">
        <v>9</v>
      </c>
      <c r="H47" s="6">
        <f>D47/2734.06</f>
        <v>0</v>
      </c>
    </row>
    <row r="48" spans="1:8" x14ac:dyDescent="0.25">
      <c r="A48" s="45" t="s">
        <v>77</v>
      </c>
      <c r="B48" s="45"/>
      <c r="C48" s="45"/>
      <c r="D48" s="45"/>
      <c r="E48" s="45"/>
      <c r="F48" s="45"/>
      <c r="G48" s="45"/>
      <c r="H48" s="45"/>
    </row>
    <row r="49" spans="1:8" x14ac:dyDescent="0.25">
      <c r="A49" s="12" t="s">
        <v>78</v>
      </c>
      <c r="B49" s="42" t="s">
        <v>8</v>
      </c>
      <c r="C49" s="43"/>
      <c r="D49" s="43"/>
      <c r="E49" s="43"/>
      <c r="F49" s="44"/>
      <c r="G49" s="15" t="s">
        <v>9</v>
      </c>
      <c r="H49" s="6">
        <v>16470.419999999998</v>
      </c>
    </row>
    <row r="50" spans="1:8" x14ac:dyDescent="0.25">
      <c r="A50" s="12" t="s">
        <v>79</v>
      </c>
      <c r="B50" s="42" t="s">
        <v>10</v>
      </c>
      <c r="C50" s="43"/>
      <c r="D50" s="43"/>
      <c r="E50" s="43"/>
      <c r="F50" s="44"/>
      <c r="G50" s="15" t="s">
        <v>9</v>
      </c>
      <c r="H50" s="6">
        <v>54268.95</v>
      </c>
    </row>
    <row r="51" spans="1:8" x14ac:dyDescent="0.25">
      <c r="A51" s="12" t="s">
        <v>80</v>
      </c>
      <c r="B51" s="42" t="s">
        <v>11</v>
      </c>
      <c r="C51" s="43"/>
      <c r="D51" s="43"/>
      <c r="E51" s="43"/>
      <c r="F51" s="44"/>
      <c r="G51" s="15" t="s">
        <v>9</v>
      </c>
      <c r="H51" s="6">
        <v>70739.37</v>
      </c>
    </row>
    <row r="52" spans="1:8" x14ac:dyDescent="0.25">
      <c r="A52" s="12" t="s">
        <v>81</v>
      </c>
      <c r="B52" s="42" t="s">
        <v>23</v>
      </c>
      <c r="C52" s="43"/>
      <c r="D52" s="43"/>
      <c r="E52" s="43"/>
      <c r="F52" s="44"/>
      <c r="G52" s="15" t="s">
        <v>9</v>
      </c>
      <c r="H52" s="6">
        <v>20248.240000000002</v>
      </c>
    </row>
    <row r="53" spans="1:8" x14ac:dyDescent="0.25">
      <c r="A53" s="12" t="s">
        <v>82</v>
      </c>
      <c r="B53" s="42" t="s">
        <v>24</v>
      </c>
      <c r="C53" s="43"/>
      <c r="D53" s="43"/>
      <c r="E53" s="43"/>
      <c r="F53" s="44"/>
      <c r="G53" s="15" t="s">
        <v>9</v>
      </c>
      <c r="H53" s="6">
        <v>5803.88</v>
      </c>
    </row>
    <row r="54" spans="1:8" x14ac:dyDescent="0.25">
      <c r="A54" s="12" t="s">
        <v>83</v>
      </c>
      <c r="B54" s="42" t="s">
        <v>25</v>
      </c>
      <c r="C54" s="43"/>
      <c r="D54" s="43"/>
      <c r="E54" s="43"/>
      <c r="F54" s="44"/>
      <c r="G54" s="15" t="s">
        <v>9</v>
      </c>
      <c r="H54" s="6">
        <v>26052.12</v>
      </c>
    </row>
    <row r="55" spans="1:8" x14ac:dyDescent="0.25">
      <c r="A55" s="45" t="s">
        <v>84</v>
      </c>
      <c r="B55" s="45"/>
      <c r="C55" s="45"/>
      <c r="D55" s="45"/>
      <c r="E55" s="45"/>
      <c r="F55" s="45"/>
      <c r="G55" s="45"/>
      <c r="H55" s="45"/>
    </row>
    <row r="56" spans="1:8" ht="33.75" customHeight="1" x14ac:dyDescent="0.25">
      <c r="A56" s="11">
        <v>32</v>
      </c>
      <c r="B56" s="46" t="s">
        <v>85</v>
      </c>
      <c r="C56" s="46"/>
      <c r="D56" s="11" t="s">
        <v>32</v>
      </c>
      <c r="E56" s="11" t="s">
        <v>86</v>
      </c>
      <c r="F56" s="11" t="s">
        <v>87</v>
      </c>
      <c r="G56" s="11" t="s">
        <v>88</v>
      </c>
      <c r="H56" s="11" t="s">
        <v>89</v>
      </c>
    </row>
    <row r="57" spans="1:8" x14ac:dyDescent="0.25">
      <c r="A57" s="14">
        <v>33</v>
      </c>
      <c r="B57" s="47" t="s">
        <v>32</v>
      </c>
      <c r="C57" s="47"/>
      <c r="D57" s="14" t="s">
        <v>90</v>
      </c>
      <c r="E57" s="14" t="s">
        <v>91</v>
      </c>
      <c r="F57" s="14" t="s">
        <v>92</v>
      </c>
      <c r="G57" s="14" t="s">
        <v>92</v>
      </c>
      <c r="H57" s="14" t="s">
        <v>92</v>
      </c>
    </row>
    <row r="58" spans="1:8" x14ac:dyDescent="0.25">
      <c r="A58" s="14">
        <v>34</v>
      </c>
      <c r="B58" s="47" t="s">
        <v>94</v>
      </c>
      <c r="C58" s="47"/>
      <c r="D58" s="14" t="s">
        <v>93</v>
      </c>
      <c r="E58" s="14" t="s">
        <v>90</v>
      </c>
      <c r="F58" s="14" t="s">
        <v>90</v>
      </c>
      <c r="G58" s="13">
        <v>3364.18</v>
      </c>
      <c r="H58" s="13">
        <v>4361.12</v>
      </c>
    </row>
    <row r="59" spans="1:8" x14ac:dyDescent="0.25">
      <c r="A59" s="14">
        <v>35</v>
      </c>
      <c r="B59" s="47" t="s">
        <v>95</v>
      </c>
      <c r="C59" s="47"/>
      <c r="D59" s="14" t="s">
        <v>9</v>
      </c>
      <c r="E59" s="14" t="s">
        <v>90</v>
      </c>
      <c r="F59" s="14" t="s">
        <v>90</v>
      </c>
      <c r="G59" s="13">
        <v>58583.7</v>
      </c>
      <c r="H59" s="13">
        <v>43623.27</v>
      </c>
    </row>
    <row r="60" spans="1:8" x14ac:dyDescent="0.25">
      <c r="A60" s="14">
        <v>36</v>
      </c>
      <c r="B60" s="47" t="s">
        <v>96</v>
      </c>
      <c r="C60" s="47"/>
      <c r="D60" s="14" t="s">
        <v>9</v>
      </c>
      <c r="E60" s="14" t="s">
        <v>90</v>
      </c>
      <c r="F60" s="14" t="s">
        <v>90</v>
      </c>
      <c r="G60" s="13">
        <v>53832.93</v>
      </c>
      <c r="H60" s="13">
        <v>46631.26</v>
      </c>
    </row>
    <row r="61" spans="1:8" x14ac:dyDescent="0.25">
      <c r="A61" s="14">
        <v>37</v>
      </c>
      <c r="B61" s="47" t="s">
        <v>97</v>
      </c>
      <c r="C61" s="47"/>
      <c r="D61" s="14" t="s">
        <v>9</v>
      </c>
      <c r="E61" s="14" t="s">
        <v>90</v>
      </c>
      <c r="F61" s="14" t="s">
        <v>90</v>
      </c>
      <c r="G61" s="13">
        <v>-15249.23</v>
      </c>
      <c r="H61" s="13">
        <v>-3007.99</v>
      </c>
    </row>
    <row r="62" spans="1:8" ht="48" customHeight="1" x14ac:dyDescent="0.25">
      <c r="A62" s="19">
        <v>38</v>
      </c>
      <c r="B62" s="46" t="s">
        <v>98</v>
      </c>
      <c r="C62" s="46"/>
      <c r="D62" s="19" t="s">
        <v>9</v>
      </c>
      <c r="E62" s="19" t="s">
        <v>90</v>
      </c>
      <c r="F62" s="19" t="s">
        <v>90</v>
      </c>
      <c r="G62" s="17">
        <v>29354.93</v>
      </c>
      <c r="H62" s="17">
        <v>35355.480000000003</v>
      </c>
    </row>
    <row r="63" spans="1:8" ht="48" customHeight="1" x14ac:dyDescent="0.25">
      <c r="A63" s="19">
        <v>39</v>
      </c>
      <c r="B63" s="46" t="s">
        <v>99</v>
      </c>
      <c r="C63" s="46"/>
      <c r="D63" s="19" t="s">
        <v>9</v>
      </c>
      <c r="E63" s="19" t="s">
        <v>90</v>
      </c>
      <c r="F63" s="19" t="s">
        <v>90</v>
      </c>
      <c r="G63" s="17">
        <v>53832.93</v>
      </c>
      <c r="H63" s="17">
        <v>46631.26</v>
      </c>
    </row>
    <row r="64" spans="1:8" ht="48" customHeight="1" x14ac:dyDescent="0.25">
      <c r="A64" s="19">
        <v>40</v>
      </c>
      <c r="B64" s="46" t="s">
        <v>100</v>
      </c>
      <c r="C64" s="46"/>
      <c r="D64" s="19" t="s">
        <v>9</v>
      </c>
      <c r="E64" s="19" t="s">
        <v>90</v>
      </c>
      <c r="F64" s="19" t="s">
        <v>90</v>
      </c>
      <c r="G64" s="17">
        <v>-24478</v>
      </c>
      <c r="H64" s="17">
        <v>-11275.78</v>
      </c>
    </row>
    <row r="65" spans="1:8" ht="48" customHeight="1" x14ac:dyDescent="0.25">
      <c r="A65" s="19">
        <v>41</v>
      </c>
      <c r="B65" s="46" t="s">
        <v>101</v>
      </c>
      <c r="C65" s="46"/>
      <c r="D65" s="19" t="s">
        <v>9</v>
      </c>
      <c r="E65" s="19" t="s">
        <v>90</v>
      </c>
      <c r="F65" s="19" t="s">
        <v>90</v>
      </c>
      <c r="G65" s="17">
        <v>0</v>
      </c>
      <c r="H65" s="17">
        <v>0</v>
      </c>
    </row>
    <row r="66" spans="1:8" x14ac:dyDescent="0.25">
      <c r="A66" s="45" t="s">
        <v>102</v>
      </c>
      <c r="B66" s="45"/>
      <c r="C66" s="45"/>
      <c r="D66" s="45"/>
      <c r="E66" s="45"/>
      <c r="F66" s="45"/>
      <c r="G66" s="45"/>
      <c r="H66" s="45"/>
    </row>
    <row r="67" spans="1:8" x14ac:dyDescent="0.25">
      <c r="A67" s="12" t="s">
        <v>103</v>
      </c>
      <c r="B67" s="42" t="s">
        <v>68</v>
      </c>
      <c r="C67" s="43"/>
      <c r="D67" s="43"/>
      <c r="E67" s="43"/>
      <c r="F67" s="44"/>
      <c r="G67" s="15" t="s">
        <v>69</v>
      </c>
      <c r="H67" s="6">
        <f>D67/2734.06</f>
        <v>0</v>
      </c>
    </row>
    <row r="68" spans="1:8" x14ac:dyDescent="0.25">
      <c r="A68" s="12" t="s">
        <v>104</v>
      </c>
      <c r="B68" s="42" t="s">
        <v>72</v>
      </c>
      <c r="C68" s="43"/>
      <c r="D68" s="43"/>
      <c r="E68" s="43"/>
      <c r="F68" s="44"/>
      <c r="G68" s="15" t="s">
        <v>69</v>
      </c>
      <c r="H68" s="6">
        <f>D68/2734.06</f>
        <v>0</v>
      </c>
    </row>
    <row r="69" spans="1:8" x14ac:dyDescent="0.25">
      <c r="A69" s="12" t="s">
        <v>105</v>
      </c>
      <c r="B69" s="42" t="s">
        <v>74</v>
      </c>
      <c r="C69" s="43"/>
      <c r="D69" s="43"/>
      <c r="E69" s="43"/>
      <c r="F69" s="44"/>
      <c r="G69" s="15" t="s">
        <v>69</v>
      </c>
      <c r="H69" s="6">
        <f>D69/2734.06</f>
        <v>0</v>
      </c>
    </row>
    <row r="70" spans="1:8" x14ac:dyDescent="0.25">
      <c r="A70" s="12" t="s">
        <v>106</v>
      </c>
      <c r="B70" s="42" t="s">
        <v>76</v>
      </c>
      <c r="C70" s="43"/>
      <c r="D70" s="43"/>
      <c r="E70" s="43"/>
      <c r="F70" s="44"/>
      <c r="G70" s="15" t="s">
        <v>9</v>
      </c>
      <c r="H70" s="6">
        <f>D70/2734.06</f>
        <v>0</v>
      </c>
    </row>
    <row r="71" spans="1:8" x14ac:dyDescent="0.25">
      <c r="A71" s="45" t="s">
        <v>107</v>
      </c>
      <c r="B71" s="45"/>
      <c r="C71" s="45"/>
      <c r="D71" s="45"/>
      <c r="E71" s="45"/>
      <c r="F71" s="45"/>
      <c r="G71" s="45"/>
      <c r="H71" s="45"/>
    </row>
    <row r="72" spans="1:8" x14ac:dyDescent="0.25">
      <c r="A72" s="12" t="s">
        <v>108</v>
      </c>
      <c r="B72" s="42" t="s">
        <v>111</v>
      </c>
      <c r="C72" s="43"/>
      <c r="D72" s="43"/>
      <c r="E72" s="43"/>
      <c r="F72" s="44"/>
      <c r="G72" s="15" t="s">
        <v>69</v>
      </c>
      <c r="H72" s="6">
        <f>D72/2734.06</f>
        <v>0</v>
      </c>
    </row>
    <row r="73" spans="1:8" x14ac:dyDescent="0.25">
      <c r="A73" s="12" t="s">
        <v>109</v>
      </c>
      <c r="B73" s="42" t="s">
        <v>112</v>
      </c>
      <c r="C73" s="43"/>
      <c r="D73" s="43"/>
      <c r="E73" s="43"/>
      <c r="F73" s="44"/>
      <c r="G73" s="15" t="s">
        <v>69</v>
      </c>
      <c r="H73" s="6">
        <f>D73/2734.06</f>
        <v>0</v>
      </c>
    </row>
    <row r="74" spans="1:8" x14ac:dyDescent="0.25">
      <c r="A74" s="12" t="s">
        <v>110</v>
      </c>
      <c r="B74" s="42" t="s">
        <v>113</v>
      </c>
      <c r="C74" s="43"/>
      <c r="D74" s="43"/>
      <c r="E74" s="43"/>
      <c r="F74" s="44"/>
      <c r="G74" s="15" t="s">
        <v>9</v>
      </c>
      <c r="H74" s="6">
        <f>D74/2734.06</f>
        <v>0</v>
      </c>
    </row>
    <row r="76" spans="1:8" ht="58.5" customHeight="1" x14ac:dyDescent="0.25">
      <c r="A76" s="39" t="s">
        <v>114</v>
      </c>
      <c r="B76" s="39"/>
      <c r="C76" s="39"/>
      <c r="D76" s="39"/>
      <c r="E76" s="39"/>
      <c r="F76" s="39"/>
      <c r="G76" s="39"/>
      <c r="H76" s="39"/>
    </row>
  </sheetData>
  <mergeCells count="91">
    <mergeCell ref="A76:H76"/>
    <mergeCell ref="B69:F69"/>
    <mergeCell ref="B70:F70"/>
    <mergeCell ref="A71:H71"/>
    <mergeCell ref="B72:F72"/>
    <mergeCell ref="B73:F73"/>
    <mergeCell ref="B74:F74"/>
    <mergeCell ref="B68:F68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A66:H66"/>
    <mergeCell ref="B67:F67"/>
    <mergeCell ref="B56:C56"/>
    <mergeCell ref="B45:F45"/>
    <mergeCell ref="B46:F46"/>
    <mergeCell ref="B47:F47"/>
    <mergeCell ref="A48:H48"/>
    <mergeCell ref="B49:F49"/>
    <mergeCell ref="B50:F50"/>
    <mergeCell ref="B51:F51"/>
    <mergeCell ref="B52:F52"/>
    <mergeCell ref="B53:F53"/>
    <mergeCell ref="B54:F54"/>
    <mergeCell ref="A55:H55"/>
    <mergeCell ref="B44:F44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A43:H43"/>
    <mergeCell ref="B35:C35"/>
    <mergeCell ref="E35:F35"/>
    <mergeCell ref="B36:C36"/>
    <mergeCell ref="E36:F36"/>
    <mergeCell ref="B37:C37"/>
    <mergeCell ref="E37:F37"/>
    <mergeCell ref="B32:C32"/>
    <mergeCell ref="E32:F32"/>
    <mergeCell ref="B33:C33"/>
    <mergeCell ref="E33:F33"/>
    <mergeCell ref="B34:C34"/>
    <mergeCell ref="E34:F34"/>
    <mergeCell ref="B29:C29"/>
    <mergeCell ref="E29:F29"/>
    <mergeCell ref="B30:C30"/>
    <mergeCell ref="E30:F30"/>
    <mergeCell ref="B31:C31"/>
    <mergeCell ref="E31:F31"/>
    <mergeCell ref="B26:C26"/>
    <mergeCell ref="E26:F26"/>
    <mergeCell ref="B27:C27"/>
    <mergeCell ref="E27:F27"/>
    <mergeCell ref="B28:C28"/>
    <mergeCell ref="E28:F28"/>
    <mergeCell ref="A25:H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B1"/>
    <mergeCell ref="B3:F3"/>
    <mergeCell ref="B4:G4"/>
    <mergeCell ref="B5:G5"/>
    <mergeCell ref="B6:G6"/>
    <mergeCell ref="A7:H7"/>
    <mergeCell ref="B8:F8"/>
    <mergeCell ref="B9:F9"/>
    <mergeCell ref="B10:F10"/>
    <mergeCell ref="B11:F11"/>
    <mergeCell ref="B12:F12"/>
  </mergeCells>
  <hyperlinks>
    <hyperlink ref="A1:B1" location="Лист1!A1" display="Возврат в основное меню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34</vt:i4>
      </vt:variant>
    </vt:vector>
  </HeadingPairs>
  <TitlesOfParts>
    <vt:vector size="34" baseType="lpstr">
      <vt:lpstr>Лист1</vt:lpstr>
      <vt:lpstr>Поленова 15</vt:lpstr>
      <vt:lpstr>Поленова 11</vt:lpstr>
      <vt:lpstr>Поленова 19</vt:lpstr>
      <vt:lpstr>Поленова 17</vt:lpstr>
      <vt:lpstr>Ржанова 25</vt:lpstr>
      <vt:lpstr>Петрова 56А</vt:lpstr>
      <vt:lpstr>Красногвардейская 20,2</vt:lpstr>
      <vt:lpstr>Красногвардейская 20,3</vt:lpstr>
      <vt:lpstr>Красногвардейская 20,4</vt:lpstr>
      <vt:lpstr>Красногвардейская 22,1</vt:lpstr>
      <vt:lpstr>Красногвардейская 22,2</vt:lpstr>
      <vt:lpstr>Энгельса 12</vt:lpstr>
      <vt:lpstr>Советская 170</vt:lpstr>
      <vt:lpstr>Советская 170,1</vt:lpstr>
      <vt:lpstr>Петрова 60</vt:lpstr>
      <vt:lpstr>Котовского 27</vt:lpstr>
      <vt:lpstr>Байкальская 236,4</vt:lpstr>
      <vt:lpstr>Байкальская 236,5</vt:lpstr>
      <vt:lpstr>Байкальская 236,6</vt:lpstr>
      <vt:lpstr>Байкальская 236,7</vt:lpstr>
      <vt:lpstr>Байкальская 236,8</vt:lpstr>
      <vt:lpstr>Байкальская 236,9</vt:lpstr>
      <vt:lpstr>Геологов 20</vt:lpstr>
      <vt:lpstr>Геологов 22</vt:lpstr>
      <vt:lpstr>Карла Либкнехта 27</vt:lpstr>
      <vt:lpstr>Костычева 27,1</vt:lpstr>
      <vt:lpstr>Костычева 27,2</vt:lpstr>
      <vt:lpstr>Обручева 1</vt:lpstr>
      <vt:lpstr>Поленова 13</vt:lpstr>
      <vt:lpstr>Помяловского 16</vt:lpstr>
      <vt:lpstr>Помяловского 18</vt:lpstr>
      <vt:lpstr>Помяловского 24</vt:lpstr>
      <vt:lpstr>Помяловского 28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2016-04-20T09:00:30Z</dcterms:modified>
</cp:coreProperties>
</file>